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bmen\перенос\Эконосмисты\2026\Школы\анализ\на 01.02.2026\Раздать школам\"/>
    </mc:Choice>
  </mc:AlternateContent>
  <xr:revisionPtr revIDLastSave="0" documentId="13_ncr:1_{1779B77A-A396-4FF6-935A-8C9496A6BF32}" xr6:coauthVersionLast="47" xr6:coauthVersionMax="47" xr10:uidLastSave="{00000000-0000-0000-0000-000000000000}"/>
  <bookViews>
    <workbookView xWindow="-120" yWindow="-120" windowWidth="29040" windowHeight="15840" xr2:uid="{DE9598F7-CA17-4BB5-9817-26BA18A704F9}"/>
  </bookViews>
  <sheets>
    <sheet name="СШ 16" sheetId="1" r:id="rId1"/>
  </sheets>
  <externalReferences>
    <externalReference r:id="rId2"/>
  </externalReferences>
  <definedNames>
    <definedName name="_xlnm.Print_Area" localSheetId="0">'СШ 16'!$A$1:$I$306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1" i="1" l="1"/>
  <c r="F369" i="1"/>
  <c r="F368" i="1"/>
  <c r="F367" i="1"/>
  <c r="F365" i="1"/>
  <c r="F364" i="1"/>
  <c r="H362" i="1"/>
  <c r="F362" i="1"/>
  <c r="D362" i="1"/>
  <c r="H361" i="1"/>
  <c r="F361" i="1"/>
  <c r="D361" i="1"/>
  <c r="D360" i="1"/>
  <c r="D358" i="1"/>
  <c r="D355" i="1"/>
  <c r="F354" i="1"/>
  <c r="D354" i="1"/>
  <c r="H354" i="1" s="1"/>
  <c r="F353" i="1"/>
  <c r="F352" i="1"/>
  <c r="F351" i="1"/>
  <c r="H349" i="1"/>
  <c r="H346" i="1"/>
  <c r="D342" i="1"/>
  <c r="D335" i="1"/>
  <c r="H335" i="1" s="1"/>
  <c r="H334" i="1"/>
  <c r="H333" i="1"/>
  <c r="F329" i="1"/>
  <c r="H325" i="1"/>
  <c r="H323" i="1"/>
  <c r="B320" i="1"/>
  <c r="H317" i="1"/>
  <c r="F317" i="1"/>
  <c r="F320" i="1" s="1"/>
  <c r="B317" i="1"/>
  <c r="F366" i="1" s="1"/>
  <c r="F315" i="1"/>
  <c r="B315" i="1"/>
  <c r="H313" i="1"/>
  <c r="F313" i="1"/>
  <c r="F321" i="1" s="1"/>
  <c r="D312" i="1"/>
  <c r="H312" i="1" s="1"/>
  <c r="D311" i="1"/>
  <c r="H311" i="1" s="1"/>
  <c r="D310" i="1"/>
  <c r="D351" i="1" s="1"/>
  <c r="B310" i="1"/>
  <c r="D309" i="1"/>
  <c r="D350" i="1" s="1"/>
  <c r="B309" i="1"/>
  <c r="H309" i="1" s="1"/>
  <c r="K304" i="1"/>
  <c r="M304" i="1" s="1"/>
  <c r="J304" i="1"/>
  <c r="I304" i="1"/>
  <c r="D304" i="1"/>
  <c r="F304" i="1" s="1"/>
  <c r="M303" i="1"/>
  <c r="J303" i="1"/>
  <c r="I303" i="1"/>
  <c r="H303" i="1"/>
  <c r="D303" i="1"/>
  <c r="F303" i="1" s="1"/>
  <c r="C303" i="1"/>
  <c r="K303" i="1" s="1"/>
  <c r="K302" i="1"/>
  <c r="M302" i="1" s="1"/>
  <c r="J302" i="1"/>
  <c r="I302" i="1"/>
  <c r="D302" i="1"/>
  <c r="F302" i="1" s="1"/>
  <c r="M301" i="1"/>
  <c r="K301" i="1"/>
  <c r="J301" i="1"/>
  <c r="I301" i="1"/>
  <c r="F301" i="1"/>
  <c r="D301" i="1"/>
  <c r="E301" i="1" s="1"/>
  <c r="K300" i="1"/>
  <c r="M300" i="1" s="1"/>
  <c r="J300" i="1"/>
  <c r="I300" i="1"/>
  <c r="F300" i="1"/>
  <c r="E300" i="1"/>
  <c r="D300" i="1"/>
  <c r="H299" i="1"/>
  <c r="G299" i="1"/>
  <c r="G298" i="1" s="1"/>
  <c r="C299" i="1"/>
  <c r="K299" i="1" s="1"/>
  <c r="M299" i="1" s="1"/>
  <c r="K297" i="1"/>
  <c r="M297" i="1" s="1"/>
  <c r="J297" i="1"/>
  <c r="I297" i="1"/>
  <c r="D297" i="1"/>
  <c r="J296" i="1"/>
  <c r="I296" i="1"/>
  <c r="H296" i="1"/>
  <c r="G296" i="1"/>
  <c r="C296" i="1"/>
  <c r="M295" i="1"/>
  <c r="K295" i="1"/>
  <c r="J295" i="1"/>
  <c r="I295" i="1"/>
  <c r="F295" i="1"/>
  <c r="E295" i="1"/>
  <c r="D295" i="1"/>
  <c r="M294" i="1"/>
  <c r="K294" i="1"/>
  <c r="J294" i="1"/>
  <c r="I294" i="1"/>
  <c r="D294" i="1"/>
  <c r="K293" i="1"/>
  <c r="M293" i="1" s="1"/>
  <c r="J293" i="1"/>
  <c r="I293" i="1"/>
  <c r="D293" i="1"/>
  <c r="F293" i="1" s="1"/>
  <c r="M292" i="1"/>
  <c r="J292" i="1"/>
  <c r="I292" i="1"/>
  <c r="H292" i="1"/>
  <c r="H291" i="1" s="1"/>
  <c r="I291" i="1" s="1"/>
  <c r="G292" i="1"/>
  <c r="D292" i="1"/>
  <c r="C292" i="1"/>
  <c r="K292" i="1" s="1"/>
  <c r="G291" i="1"/>
  <c r="M290" i="1"/>
  <c r="K290" i="1"/>
  <c r="J290" i="1"/>
  <c r="I290" i="1"/>
  <c r="D290" i="1"/>
  <c r="E290" i="1" s="1"/>
  <c r="M289" i="1"/>
  <c r="K289" i="1"/>
  <c r="J289" i="1"/>
  <c r="I289" i="1"/>
  <c r="F289" i="1"/>
  <c r="E289" i="1"/>
  <c r="E288" i="1" s="1"/>
  <c r="D289" i="1"/>
  <c r="H288" i="1"/>
  <c r="I288" i="1" s="1"/>
  <c r="G288" i="1"/>
  <c r="J288" i="1" s="1"/>
  <c r="D288" i="1"/>
  <c r="F288" i="1" s="1"/>
  <c r="C288" i="1"/>
  <c r="K288" i="1" s="1"/>
  <c r="M288" i="1" s="1"/>
  <c r="M287" i="1"/>
  <c r="K287" i="1"/>
  <c r="J287" i="1"/>
  <c r="I287" i="1"/>
  <c r="F287" i="1"/>
  <c r="D287" i="1"/>
  <c r="E287" i="1" s="1"/>
  <c r="M286" i="1"/>
  <c r="K286" i="1"/>
  <c r="J286" i="1"/>
  <c r="I286" i="1"/>
  <c r="F286" i="1"/>
  <c r="E286" i="1"/>
  <c r="D286" i="1"/>
  <c r="K285" i="1"/>
  <c r="M285" i="1" s="1"/>
  <c r="H285" i="1"/>
  <c r="I285" i="1" s="1"/>
  <c r="G285" i="1"/>
  <c r="J285" i="1" s="1"/>
  <c r="D285" i="1"/>
  <c r="C285" i="1"/>
  <c r="H284" i="1"/>
  <c r="M282" i="1"/>
  <c r="K282" i="1"/>
  <c r="J282" i="1"/>
  <c r="I282" i="1"/>
  <c r="F282" i="1"/>
  <c r="D282" i="1"/>
  <c r="E282" i="1" s="1"/>
  <c r="E281" i="1" s="1"/>
  <c r="E280" i="1" s="1"/>
  <c r="E279" i="1" s="1"/>
  <c r="H281" i="1"/>
  <c r="H280" i="1" s="1"/>
  <c r="G281" i="1"/>
  <c r="G280" i="1" s="1"/>
  <c r="D281" i="1"/>
  <c r="F281" i="1" s="1"/>
  <c r="C281" i="1"/>
  <c r="K281" i="1" s="1"/>
  <c r="M281" i="1" s="1"/>
  <c r="K280" i="1"/>
  <c r="M280" i="1" s="1"/>
  <c r="J280" i="1"/>
  <c r="C280" i="1"/>
  <c r="C279" i="1" s="1"/>
  <c r="K279" i="1" s="1"/>
  <c r="M279" i="1"/>
  <c r="G279" i="1"/>
  <c r="K278" i="1"/>
  <c r="M278" i="1" s="1"/>
  <c r="G278" i="1"/>
  <c r="I278" i="1" s="1"/>
  <c r="K276" i="1"/>
  <c r="J276" i="1"/>
  <c r="I276" i="1"/>
  <c r="D276" i="1"/>
  <c r="I274" i="1"/>
  <c r="E274" i="1"/>
  <c r="D274" i="1"/>
  <c r="I273" i="1"/>
  <c r="D273" i="1"/>
  <c r="I272" i="1"/>
  <c r="H272" i="1"/>
  <c r="G272" i="1"/>
  <c r="C272" i="1"/>
  <c r="I271" i="1"/>
  <c r="F271" i="1"/>
  <c r="E271" i="1"/>
  <c r="D271" i="1"/>
  <c r="L271" i="1" s="1"/>
  <c r="H270" i="1"/>
  <c r="G270" i="1"/>
  <c r="F270" i="1"/>
  <c r="E270" i="1"/>
  <c r="D270" i="1"/>
  <c r="C270" i="1"/>
  <c r="L269" i="1"/>
  <c r="K269" i="1"/>
  <c r="M269" i="1" s="1"/>
  <c r="J269" i="1"/>
  <c r="I269" i="1"/>
  <c r="F269" i="1"/>
  <c r="E269" i="1"/>
  <c r="E268" i="1" s="1"/>
  <c r="D269" i="1"/>
  <c r="H268" i="1"/>
  <c r="G268" i="1"/>
  <c r="J268" i="1" s="1"/>
  <c r="D268" i="1"/>
  <c r="C268" i="1"/>
  <c r="I267" i="1"/>
  <c r="F267" i="1"/>
  <c r="E267" i="1"/>
  <c r="D267" i="1"/>
  <c r="L267" i="1" s="1"/>
  <c r="L266" i="1"/>
  <c r="K266" i="1"/>
  <c r="M266" i="1" s="1"/>
  <c r="J266" i="1"/>
  <c r="I266" i="1"/>
  <c r="F266" i="1"/>
  <c r="E266" i="1"/>
  <c r="E265" i="1" s="1"/>
  <c r="D266" i="1"/>
  <c r="H265" i="1"/>
  <c r="L265" i="1" s="1"/>
  <c r="G265" i="1"/>
  <c r="D265" i="1"/>
  <c r="F265" i="1" s="1"/>
  <c r="C265" i="1"/>
  <c r="K265" i="1" s="1"/>
  <c r="M265" i="1" s="1"/>
  <c r="G264" i="1"/>
  <c r="D264" i="1"/>
  <c r="I263" i="1"/>
  <c r="D263" i="1"/>
  <c r="I262" i="1"/>
  <c r="H262" i="1"/>
  <c r="G262" i="1"/>
  <c r="C262" i="1"/>
  <c r="C261" i="1" s="1"/>
  <c r="I261" i="1"/>
  <c r="H261" i="1"/>
  <c r="G261" i="1"/>
  <c r="K260" i="1"/>
  <c r="J260" i="1"/>
  <c r="I260" i="1"/>
  <c r="D260" i="1"/>
  <c r="H259" i="1"/>
  <c r="G259" i="1"/>
  <c r="J259" i="1" s="1"/>
  <c r="C259" i="1"/>
  <c r="C252" i="1" s="1"/>
  <c r="K252" i="1" s="1"/>
  <c r="K258" i="1"/>
  <c r="J258" i="1"/>
  <c r="I258" i="1"/>
  <c r="D258" i="1"/>
  <c r="I257" i="1"/>
  <c r="H257" i="1"/>
  <c r="G257" i="1"/>
  <c r="C257" i="1"/>
  <c r="K257" i="1" s="1"/>
  <c r="L256" i="1"/>
  <c r="M256" i="1" s="1"/>
  <c r="K256" i="1"/>
  <c r="J256" i="1"/>
  <c r="I256" i="1"/>
  <c r="F256" i="1"/>
  <c r="D256" i="1"/>
  <c r="E256" i="1" s="1"/>
  <c r="L255" i="1"/>
  <c r="M255" i="1" s="1"/>
  <c r="K255" i="1"/>
  <c r="J255" i="1"/>
  <c r="I255" i="1"/>
  <c r="F255" i="1"/>
  <c r="D255" i="1"/>
  <c r="E255" i="1" s="1"/>
  <c r="E253" i="1" s="1"/>
  <c r="M254" i="1"/>
  <c r="L254" i="1"/>
  <c r="K254" i="1"/>
  <c r="J254" i="1"/>
  <c r="I254" i="1"/>
  <c r="F254" i="1"/>
  <c r="D254" i="1"/>
  <c r="E254" i="1" s="1"/>
  <c r="M253" i="1"/>
  <c r="L253" i="1"/>
  <c r="J253" i="1"/>
  <c r="I253" i="1"/>
  <c r="H253" i="1"/>
  <c r="G253" i="1"/>
  <c r="D253" i="1"/>
  <c r="F253" i="1" s="1"/>
  <c r="C253" i="1"/>
  <c r="K253" i="1" s="1"/>
  <c r="H252" i="1"/>
  <c r="K251" i="1"/>
  <c r="M251" i="1" s="1"/>
  <c r="J251" i="1"/>
  <c r="I251" i="1"/>
  <c r="F251" i="1"/>
  <c r="E251" i="1"/>
  <c r="E250" i="1" s="1"/>
  <c r="D251" i="1"/>
  <c r="L251" i="1" s="1"/>
  <c r="H250" i="1"/>
  <c r="G250" i="1"/>
  <c r="J250" i="1" s="1"/>
  <c r="C250" i="1"/>
  <c r="K250" i="1" s="1"/>
  <c r="K249" i="1"/>
  <c r="J249" i="1"/>
  <c r="I249" i="1"/>
  <c r="D249" i="1"/>
  <c r="K248" i="1"/>
  <c r="J248" i="1"/>
  <c r="I248" i="1"/>
  <c r="H248" i="1"/>
  <c r="G248" i="1"/>
  <c r="C248" i="1"/>
  <c r="J247" i="1"/>
  <c r="I247" i="1"/>
  <c r="D247" i="1"/>
  <c r="L247" i="1" s="1"/>
  <c r="C247" i="1"/>
  <c r="K246" i="1"/>
  <c r="J246" i="1"/>
  <c r="I246" i="1"/>
  <c r="E246" i="1"/>
  <c r="D246" i="1"/>
  <c r="K245" i="1"/>
  <c r="J245" i="1"/>
  <c r="I245" i="1"/>
  <c r="E245" i="1"/>
  <c r="D245" i="1"/>
  <c r="J244" i="1"/>
  <c r="I244" i="1"/>
  <c r="H244" i="1"/>
  <c r="G244" i="1"/>
  <c r="L242" i="1"/>
  <c r="I242" i="1"/>
  <c r="F242" i="1"/>
  <c r="D242" i="1"/>
  <c r="E242" i="1" s="1"/>
  <c r="L241" i="1"/>
  <c r="M241" i="1" s="1"/>
  <c r="K241" i="1"/>
  <c r="J241" i="1"/>
  <c r="I241" i="1"/>
  <c r="F241" i="1"/>
  <c r="D241" i="1"/>
  <c r="E241" i="1" s="1"/>
  <c r="M240" i="1"/>
  <c r="L240" i="1"/>
  <c r="K240" i="1"/>
  <c r="J240" i="1"/>
  <c r="I240" i="1"/>
  <c r="F240" i="1"/>
  <c r="D240" i="1"/>
  <c r="E240" i="1" s="1"/>
  <c r="E239" i="1" s="1"/>
  <c r="L239" i="1"/>
  <c r="J239" i="1"/>
  <c r="I239" i="1"/>
  <c r="H239" i="1"/>
  <c r="G239" i="1"/>
  <c r="D239" i="1"/>
  <c r="F239" i="1" s="1"/>
  <c r="C239" i="1"/>
  <c r="F333" i="1" s="1"/>
  <c r="F360" i="1" s="1"/>
  <c r="M238" i="1"/>
  <c r="L238" i="1"/>
  <c r="K238" i="1"/>
  <c r="J238" i="1"/>
  <c r="I238" i="1"/>
  <c r="F238" i="1"/>
  <c r="E238" i="1"/>
  <c r="D238" i="1"/>
  <c r="M237" i="1"/>
  <c r="L237" i="1"/>
  <c r="K237" i="1"/>
  <c r="J237" i="1"/>
  <c r="I237" i="1"/>
  <c r="F237" i="1"/>
  <c r="E237" i="1"/>
  <c r="D237" i="1"/>
  <c r="M236" i="1"/>
  <c r="L236" i="1"/>
  <c r="K236" i="1"/>
  <c r="J236" i="1"/>
  <c r="I236" i="1"/>
  <c r="F236" i="1"/>
  <c r="E236" i="1"/>
  <c r="D236" i="1"/>
  <c r="M235" i="1"/>
  <c r="L235" i="1"/>
  <c r="K235" i="1"/>
  <c r="J235" i="1"/>
  <c r="I235" i="1"/>
  <c r="F235" i="1"/>
  <c r="E235" i="1"/>
  <c r="D235" i="1"/>
  <c r="L234" i="1"/>
  <c r="I234" i="1"/>
  <c r="F234" i="1"/>
  <c r="F233" i="1" s="1"/>
  <c r="D234" i="1"/>
  <c r="E234" i="1" s="1"/>
  <c r="J233" i="1"/>
  <c r="I233" i="1"/>
  <c r="H233" i="1"/>
  <c r="G233" i="1"/>
  <c r="E233" i="1"/>
  <c r="E232" i="1" s="1"/>
  <c r="D233" i="1"/>
  <c r="C233" i="1"/>
  <c r="F331" i="1" s="1"/>
  <c r="H232" i="1"/>
  <c r="G232" i="1"/>
  <c r="J232" i="1" s="1"/>
  <c r="C232" i="1"/>
  <c r="K232" i="1" s="1"/>
  <c r="K230" i="1"/>
  <c r="J230" i="1"/>
  <c r="I230" i="1"/>
  <c r="D230" i="1"/>
  <c r="J229" i="1"/>
  <c r="I229" i="1"/>
  <c r="H229" i="1"/>
  <c r="G229" i="1"/>
  <c r="C229" i="1"/>
  <c r="K229" i="1" s="1"/>
  <c r="K228" i="1"/>
  <c r="J228" i="1"/>
  <c r="I228" i="1"/>
  <c r="F228" i="1"/>
  <c r="D228" i="1"/>
  <c r="K227" i="1"/>
  <c r="J227" i="1"/>
  <c r="I227" i="1"/>
  <c r="D227" i="1"/>
  <c r="H226" i="1"/>
  <c r="G226" i="1"/>
  <c r="C226" i="1"/>
  <c r="K226" i="1" s="1"/>
  <c r="I225" i="1"/>
  <c r="F225" i="1"/>
  <c r="D225" i="1"/>
  <c r="K224" i="1"/>
  <c r="J224" i="1"/>
  <c r="I224" i="1"/>
  <c r="D224" i="1"/>
  <c r="H223" i="1"/>
  <c r="G223" i="1"/>
  <c r="C223" i="1"/>
  <c r="K223" i="1" s="1"/>
  <c r="L222" i="1"/>
  <c r="K222" i="1"/>
  <c r="M222" i="1" s="1"/>
  <c r="J222" i="1"/>
  <c r="I222" i="1"/>
  <c r="F222" i="1"/>
  <c r="E222" i="1"/>
  <c r="E221" i="1" s="1"/>
  <c r="D222" i="1"/>
  <c r="L221" i="1"/>
  <c r="K221" i="1"/>
  <c r="M221" i="1" s="1"/>
  <c r="I221" i="1"/>
  <c r="H221" i="1"/>
  <c r="G221" i="1"/>
  <c r="J221" i="1" s="1"/>
  <c r="D221" i="1"/>
  <c r="F221" i="1" s="1"/>
  <c r="C221" i="1"/>
  <c r="G220" i="1"/>
  <c r="C220" i="1"/>
  <c r="K220" i="1" s="1"/>
  <c r="K219" i="1"/>
  <c r="J219" i="1"/>
  <c r="I219" i="1"/>
  <c r="D219" i="1"/>
  <c r="I218" i="1"/>
  <c r="H218" i="1"/>
  <c r="G218" i="1"/>
  <c r="J218" i="1" s="1"/>
  <c r="C218" i="1"/>
  <c r="H216" i="1"/>
  <c r="G216" i="1"/>
  <c r="G215" i="1" s="1"/>
  <c r="G212" i="1" s="1"/>
  <c r="L214" i="1"/>
  <c r="K214" i="1"/>
  <c r="M214" i="1" s="1"/>
  <c r="J214" i="1"/>
  <c r="I214" i="1"/>
  <c r="D214" i="1"/>
  <c r="K213" i="1"/>
  <c r="I213" i="1"/>
  <c r="H213" i="1"/>
  <c r="G213" i="1"/>
  <c r="J213" i="1" s="1"/>
  <c r="C213" i="1"/>
  <c r="I211" i="1"/>
  <c r="E211" i="1"/>
  <c r="E210" i="1" s="1"/>
  <c r="D211" i="1"/>
  <c r="C210" i="1"/>
  <c r="L209" i="1"/>
  <c r="K209" i="1"/>
  <c r="M209" i="1" s="1"/>
  <c r="J209" i="1"/>
  <c r="I209" i="1"/>
  <c r="F209" i="1"/>
  <c r="E209" i="1"/>
  <c r="D209" i="1"/>
  <c r="L208" i="1"/>
  <c r="K208" i="1"/>
  <c r="J208" i="1"/>
  <c r="J201" i="1" s="1"/>
  <c r="J199" i="1" s="1"/>
  <c r="I208" i="1"/>
  <c r="F208" i="1"/>
  <c r="E208" i="1"/>
  <c r="D208" i="1"/>
  <c r="L207" i="1"/>
  <c r="I207" i="1"/>
  <c r="F207" i="1"/>
  <c r="E207" i="1"/>
  <c r="D207" i="1"/>
  <c r="I206" i="1"/>
  <c r="E206" i="1"/>
  <c r="D206" i="1"/>
  <c r="L206" i="1" s="1"/>
  <c r="L205" i="1"/>
  <c r="I205" i="1"/>
  <c r="D205" i="1"/>
  <c r="F205" i="1" s="1"/>
  <c r="I204" i="1"/>
  <c r="D204" i="1"/>
  <c r="K203" i="1"/>
  <c r="J203" i="1"/>
  <c r="I203" i="1"/>
  <c r="D203" i="1"/>
  <c r="I202" i="1"/>
  <c r="D202" i="1"/>
  <c r="P201" i="1"/>
  <c r="P199" i="1" s="1"/>
  <c r="O201" i="1"/>
  <c r="O199" i="1" s="1"/>
  <c r="N201" i="1"/>
  <c r="N199" i="1" s="1"/>
  <c r="I201" i="1"/>
  <c r="H201" i="1"/>
  <c r="H199" i="1" s="1"/>
  <c r="G201" i="1"/>
  <c r="C201" i="1"/>
  <c r="I200" i="1"/>
  <c r="E200" i="1"/>
  <c r="D200" i="1"/>
  <c r="I199" i="1"/>
  <c r="C199" i="1"/>
  <c r="M198" i="1"/>
  <c r="L198" i="1"/>
  <c r="K198" i="1"/>
  <c r="J198" i="1"/>
  <c r="I198" i="1"/>
  <c r="E198" i="1"/>
  <c r="D198" i="1"/>
  <c r="F198" i="1" s="1"/>
  <c r="L197" i="1"/>
  <c r="M197" i="1" s="1"/>
  <c r="K197" i="1"/>
  <c r="J197" i="1"/>
  <c r="I197" i="1"/>
  <c r="E197" i="1"/>
  <c r="D197" i="1"/>
  <c r="F197" i="1" s="1"/>
  <c r="L196" i="1"/>
  <c r="M196" i="1" s="1"/>
  <c r="K196" i="1"/>
  <c r="J196" i="1"/>
  <c r="I196" i="1"/>
  <c r="E196" i="1"/>
  <c r="D196" i="1"/>
  <c r="F196" i="1" s="1"/>
  <c r="L195" i="1"/>
  <c r="E195" i="1"/>
  <c r="K194" i="1"/>
  <c r="J194" i="1"/>
  <c r="I194" i="1"/>
  <c r="D194" i="1"/>
  <c r="H193" i="1"/>
  <c r="G193" i="1"/>
  <c r="J193" i="1" s="1"/>
  <c r="C193" i="1"/>
  <c r="L192" i="1"/>
  <c r="K192" i="1"/>
  <c r="J192" i="1"/>
  <c r="I192" i="1"/>
  <c r="D192" i="1"/>
  <c r="F192" i="1" s="1"/>
  <c r="L191" i="1"/>
  <c r="K191" i="1"/>
  <c r="M191" i="1" s="1"/>
  <c r="J191" i="1"/>
  <c r="I191" i="1"/>
  <c r="D191" i="1"/>
  <c r="F191" i="1" s="1"/>
  <c r="L190" i="1"/>
  <c r="K190" i="1"/>
  <c r="J190" i="1"/>
  <c r="I190" i="1"/>
  <c r="D190" i="1"/>
  <c r="F190" i="1" s="1"/>
  <c r="L189" i="1"/>
  <c r="J189" i="1"/>
  <c r="I189" i="1"/>
  <c r="H189" i="1"/>
  <c r="G189" i="1"/>
  <c r="D189" i="1"/>
  <c r="C189" i="1"/>
  <c r="C188" i="1" s="1"/>
  <c r="L185" i="1"/>
  <c r="I185" i="1"/>
  <c r="D185" i="1"/>
  <c r="F185" i="1" s="1"/>
  <c r="L184" i="1"/>
  <c r="K184" i="1"/>
  <c r="M184" i="1" s="1"/>
  <c r="J184" i="1"/>
  <c r="I184" i="1"/>
  <c r="D184" i="1"/>
  <c r="F184" i="1" s="1"/>
  <c r="J183" i="1"/>
  <c r="I183" i="1"/>
  <c r="H183" i="1"/>
  <c r="G183" i="1"/>
  <c r="D183" i="1"/>
  <c r="F183" i="1" s="1"/>
  <c r="C183" i="1"/>
  <c r="C182" i="1" s="1"/>
  <c r="K182" i="1" s="1"/>
  <c r="H182" i="1"/>
  <c r="G182" i="1"/>
  <c r="D182" i="1"/>
  <c r="L181" i="1"/>
  <c r="M181" i="1" s="1"/>
  <c r="K181" i="1"/>
  <c r="J181" i="1"/>
  <c r="I181" i="1"/>
  <c r="F181" i="1"/>
  <c r="E181" i="1"/>
  <c r="E180" i="1" s="1"/>
  <c r="D181" i="1"/>
  <c r="J180" i="1"/>
  <c r="H180" i="1"/>
  <c r="G180" i="1"/>
  <c r="D180" i="1"/>
  <c r="F180" i="1" s="1"/>
  <c r="C180" i="1"/>
  <c r="K180" i="1" s="1"/>
  <c r="L179" i="1"/>
  <c r="K179" i="1"/>
  <c r="M179" i="1" s="1"/>
  <c r="J179" i="1"/>
  <c r="I179" i="1"/>
  <c r="F179" i="1"/>
  <c r="E179" i="1"/>
  <c r="D179" i="1"/>
  <c r="L178" i="1"/>
  <c r="K178" i="1"/>
  <c r="M178" i="1" s="1"/>
  <c r="J178" i="1"/>
  <c r="I178" i="1"/>
  <c r="F178" i="1"/>
  <c r="E178" i="1"/>
  <c r="D178" i="1"/>
  <c r="L177" i="1"/>
  <c r="I177" i="1"/>
  <c r="F177" i="1"/>
  <c r="E177" i="1"/>
  <c r="E176" i="1" s="1"/>
  <c r="D177" i="1"/>
  <c r="H176" i="1"/>
  <c r="G176" i="1"/>
  <c r="D176" i="1"/>
  <c r="F176" i="1" s="1"/>
  <c r="C176" i="1"/>
  <c r="K176" i="1" s="1"/>
  <c r="K175" i="1"/>
  <c r="C175" i="1"/>
  <c r="L174" i="1"/>
  <c r="K173" i="1"/>
  <c r="J173" i="1"/>
  <c r="I173" i="1"/>
  <c r="E173" i="1"/>
  <c r="D173" i="1"/>
  <c r="K172" i="1"/>
  <c r="J172" i="1"/>
  <c r="I172" i="1"/>
  <c r="E172" i="1"/>
  <c r="D172" i="1"/>
  <c r="K171" i="1"/>
  <c r="J171" i="1"/>
  <c r="I171" i="1"/>
  <c r="D171" i="1"/>
  <c r="H170" i="1"/>
  <c r="H169" i="1" s="1"/>
  <c r="G170" i="1"/>
  <c r="C170" i="1"/>
  <c r="K170" i="1" s="1"/>
  <c r="M168" i="1"/>
  <c r="L168" i="1"/>
  <c r="K168" i="1"/>
  <c r="J168" i="1"/>
  <c r="I168" i="1"/>
  <c r="E168" i="1"/>
  <c r="D168" i="1"/>
  <c r="F168" i="1" s="1"/>
  <c r="L167" i="1"/>
  <c r="M167" i="1" s="1"/>
  <c r="K167" i="1"/>
  <c r="J167" i="1"/>
  <c r="I167" i="1"/>
  <c r="E167" i="1"/>
  <c r="D167" i="1"/>
  <c r="F167" i="1" s="1"/>
  <c r="M166" i="1"/>
  <c r="L166" i="1"/>
  <c r="K166" i="1"/>
  <c r="J166" i="1"/>
  <c r="I166" i="1"/>
  <c r="E166" i="1"/>
  <c r="E165" i="1" s="1"/>
  <c r="D166" i="1"/>
  <c r="F166" i="1" s="1"/>
  <c r="H165" i="1"/>
  <c r="G165" i="1"/>
  <c r="J165" i="1" s="1"/>
  <c r="D165" i="1"/>
  <c r="C165" i="1"/>
  <c r="K165" i="1" s="1"/>
  <c r="L164" i="1"/>
  <c r="M164" i="1" s="1"/>
  <c r="K164" i="1"/>
  <c r="J164" i="1"/>
  <c r="I164" i="1"/>
  <c r="F164" i="1"/>
  <c r="E164" i="1"/>
  <c r="D164" i="1"/>
  <c r="L163" i="1"/>
  <c r="M163" i="1" s="1"/>
  <c r="K163" i="1"/>
  <c r="J163" i="1"/>
  <c r="I163" i="1"/>
  <c r="F163" i="1"/>
  <c r="E163" i="1"/>
  <c r="D163" i="1"/>
  <c r="L162" i="1"/>
  <c r="I162" i="1"/>
  <c r="E162" i="1"/>
  <c r="D162" i="1"/>
  <c r="F162" i="1" s="1"/>
  <c r="L161" i="1"/>
  <c r="M161" i="1" s="1"/>
  <c r="K161" i="1"/>
  <c r="J161" i="1"/>
  <c r="I161" i="1"/>
  <c r="E161" i="1"/>
  <c r="D161" i="1"/>
  <c r="F161" i="1" s="1"/>
  <c r="K160" i="1"/>
  <c r="J160" i="1"/>
  <c r="I160" i="1"/>
  <c r="E160" i="1"/>
  <c r="D160" i="1"/>
  <c r="F160" i="1" s="1"/>
  <c r="K159" i="1"/>
  <c r="J159" i="1"/>
  <c r="I159" i="1"/>
  <c r="D159" i="1"/>
  <c r="J158" i="1"/>
  <c r="H158" i="1"/>
  <c r="G158" i="1"/>
  <c r="I158" i="1" s="1"/>
  <c r="C158" i="1"/>
  <c r="K158" i="1" s="1"/>
  <c r="H157" i="1"/>
  <c r="L156" i="1"/>
  <c r="K156" i="1"/>
  <c r="M156" i="1" s="1"/>
  <c r="J156" i="1"/>
  <c r="I156" i="1"/>
  <c r="F156" i="1"/>
  <c r="E156" i="1"/>
  <c r="D156" i="1"/>
  <c r="K155" i="1"/>
  <c r="H155" i="1"/>
  <c r="G155" i="1"/>
  <c r="E155" i="1"/>
  <c r="D155" i="1"/>
  <c r="C155" i="1"/>
  <c r="K153" i="1"/>
  <c r="M153" i="1" s="1"/>
  <c r="J153" i="1"/>
  <c r="I153" i="1"/>
  <c r="F153" i="1"/>
  <c r="E153" i="1"/>
  <c r="E145" i="1" s="1"/>
  <c r="D153" i="1"/>
  <c r="L153" i="1" s="1"/>
  <c r="L152" i="1"/>
  <c r="I152" i="1"/>
  <c r="F152" i="1"/>
  <c r="E152" i="1"/>
  <c r="D152" i="1"/>
  <c r="M151" i="1"/>
  <c r="L151" i="1"/>
  <c r="K151" i="1"/>
  <c r="J151" i="1"/>
  <c r="I151" i="1"/>
  <c r="F151" i="1"/>
  <c r="E151" i="1"/>
  <c r="D151" i="1"/>
  <c r="M150" i="1"/>
  <c r="L150" i="1"/>
  <c r="K150" i="1"/>
  <c r="J150" i="1"/>
  <c r="I150" i="1"/>
  <c r="F150" i="1"/>
  <c r="E150" i="1"/>
  <c r="D150" i="1"/>
  <c r="M149" i="1"/>
  <c r="L149" i="1"/>
  <c r="K149" i="1"/>
  <c r="J149" i="1"/>
  <c r="I149" i="1"/>
  <c r="F149" i="1"/>
  <c r="E149" i="1"/>
  <c r="D149" i="1"/>
  <c r="M148" i="1"/>
  <c r="L148" i="1"/>
  <c r="K148" i="1"/>
  <c r="J148" i="1"/>
  <c r="I148" i="1"/>
  <c r="F148" i="1"/>
  <c r="E148" i="1"/>
  <c r="D148" i="1"/>
  <c r="M147" i="1"/>
  <c r="L147" i="1"/>
  <c r="K147" i="1"/>
  <c r="J147" i="1"/>
  <c r="I147" i="1"/>
  <c r="F147" i="1"/>
  <c r="E147" i="1"/>
  <c r="D147" i="1"/>
  <c r="M146" i="1"/>
  <c r="L146" i="1"/>
  <c r="K146" i="1"/>
  <c r="J146" i="1"/>
  <c r="I146" i="1"/>
  <c r="F146" i="1"/>
  <c r="E146" i="1"/>
  <c r="D146" i="1"/>
  <c r="H145" i="1"/>
  <c r="G145" i="1"/>
  <c r="J145" i="1" s="1"/>
  <c r="D145" i="1"/>
  <c r="C145" i="1"/>
  <c r="K145" i="1" s="1"/>
  <c r="G144" i="1"/>
  <c r="E144" i="1"/>
  <c r="C144" i="1"/>
  <c r="K144" i="1" s="1"/>
  <c r="K143" i="1"/>
  <c r="J143" i="1"/>
  <c r="I143" i="1"/>
  <c r="F143" i="1"/>
  <c r="D143" i="1"/>
  <c r="K142" i="1"/>
  <c r="J142" i="1"/>
  <c r="H142" i="1"/>
  <c r="G142" i="1"/>
  <c r="C142" i="1"/>
  <c r="D344" i="1" s="1"/>
  <c r="L141" i="1"/>
  <c r="I141" i="1"/>
  <c r="D141" i="1"/>
  <c r="E141" i="1" s="1"/>
  <c r="K140" i="1"/>
  <c r="J140" i="1"/>
  <c r="I140" i="1"/>
  <c r="F140" i="1"/>
  <c r="D140" i="1"/>
  <c r="K139" i="1"/>
  <c r="J139" i="1"/>
  <c r="I139" i="1"/>
  <c r="D139" i="1"/>
  <c r="K138" i="1"/>
  <c r="J138" i="1"/>
  <c r="I138" i="1"/>
  <c r="F138" i="1"/>
  <c r="D138" i="1"/>
  <c r="H137" i="1"/>
  <c r="G137" i="1"/>
  <c r="C137" i="1"/>
  <c r="D343" i="1" s="1"/>
  <c r="K136" i="1"/>
  <c r="M136" i="1" s="1"/>
  <c r="J136" i="1"/>
  <c r="I136" i="1"/>
  <c r="F136" i="1"/>
  <c r="E136" i="1"/>
  <c r="E135" i="1" s="1"/>
  <c r="D136" i="1"/>
  <c r="L136" i="1" s="1"/>
  <c r="H135" i="1"/>
  <c r="G135" i="1"/>
  <c r="C135" i="1"/>
  <c r="K135" i="1" s="1"/>
  <c r="L134" i="1"/>
  <c r="K134" i="1"/>
  <c r="J134" i="1"/>
  <c r="I134" i="1"/>
  <c r="D134" i="1"/>
  <c r="J133" i="1"/>
  <c r="H133" i="1"/>
  <c r="I133" i="1" s="1"/>
  <c r="G133" i="1"/>
  <c r="C133" i="1"/>
  <c r="D341" i="1" s="1"/>
  <c r="K132" i="1"/>
  <c r="J132" i="1"/>
  <c r="I132" i="1"/>
  <c r="E132" i="1"/>
  <c r="E131" i="1" s="1"/>
  <c r="D132" i="1"/>
  <c r="H131" i="1"/>
  <c r="G131" i="1"/>
  <c r="J131" i="1" s="1"/>
  <c r="C131" i="1"/>
  <c r="D340" i="1" s="1"/>
  <c r="L130" i="1"/>
  <c r="K130" i="1"/>
  <c r="M130" i="1" s="1"/>
  <c r="J130" i="1"/>
  <c r="I130" i="1"/>
  <c r="F130" i="1"/>
  <c r="D130" i="1"/>
  <c r="E130" i="1" s="1"/>
  <c r="E129" i="1" s="1"/>
  <c r="L129" i="1"/>
  <c r="J129" i="1"/>
  <c r="I129" i="1"/>
  <c r="H129" i="1"/>
  <c r="H124" i="1" s="1"/>
  <c r="G129" i="1"/>
  <c r="D129" i="1"/>
  <c r="F129" i="1" s="1"/>
  <c r="C129" i="1"/>
  <c r="D339" i="1" s="1"/>
  <c r="L128" i="1"/>
  <c r="M128" i="1" s="1"/>
  <c r="K128" i="1"/>
  <c r="J128" i="1"/>
  <c r="I128" i="1"/>
  <c r="E128" i="1"/>
  <c r="D128" i="1"/>
  <c r="F128" i="1" s="1"/>
  <c r="H127" i="1"/>
  <c r="G127" i="1"/>
  <c r="E127" i="1"/>
  <c r="D127" i="1"/>
  <c r="C127" i="1"/>
  <c r="D338" i="1" s="1"/>
  <c r="K126" i="1"/>
  <c r="J126" i="1"/>
  <c r="I126" i="1"/>
  <c r="F126" i="1"/>
  <c r="E126" i="1"/>
  <c r="E125" i="1" s="1"/>
  <c r="D126" i="1"/>
  <c r="L126" i="1" s="1"/>
  <c r="M126" i="1" s="1"/>
  <c r="J125" i="1"/>
  <c r="H125" i="1"/>
  <c r="G125" i="1"/>
  <c r="C125" i="1"/>
  <c r="D337" i="1" s="1"/>
  <c r="C124" i="1"/>
  <c r="K124" i="1" s="1"/>
  <c r="K123" i="1"/>
  <c r="J123" i="1"/>
  <c r="I123" i="1"/>
  <c r="F123" i="1"/>
  <c r="D123" i="1"/>
  <c r="K122" i="1"/>
  <c r="J122" i="1"/>
  <c r="I122" i="1"/>
  <c r="D122" i="1"/>
  <c r="L121" i="1"/>
  <c r="I121" i="1"/>
  <c r="F121" i="1"/>
  <c r="E121" i="1"/>
  <c r="L120" i="1"/>
  <c r="K120" i="1"/>
  <c r="J120" i="1"/>
  <c r="I120" i="1"/>
  <c r="F120" i="1"/>
  <c r="D120" i="1"/>
  <c r="E120" i="1" s="1"/>
  <c r="L119" i="1"/>
  <c r="K119" i="1"/>
  <c r="M119" i="1" s="1"/>
  <c r="J119" i="1"/>
  <c r="I119" i="1"/>
  <c r="F119" i="1"/>
  <c r="D119" i="1"/>
  <c r="E119" i="1" s="1"/>
  <c r="I118" i="1"/>
  <c r="D118" i="1"/>
  <c r="K117" i="1"/>
  <c r="J117" i="1"/>
  <c r="I117" i="1"/>
  <c r="D117" i="1"/>
  <c r="K116" i="1"/>
  <c r="J116" i="1"/>
  <c r="I116" i="1"/>
  <c r="E116" i="1"/>
  <c r="D116" i="1"/>
  <c r="K115" i="1"/>
  <c r="J115" i="1"/>
  <c r="I115" i="1"/>
  <c r="E115" i="1"/>
  <c r="D115" i="1"/>
  <c r="I114" i="1"/>
  <c r="D114" i="1"/>
  <c r="K113" i="1"/>
  <c r="J113" i="1"/>
  <c r="I113" i="1"/>
  <c r="D113" i="1"/>
  <c r="L112" i="1"/>
  <c r="K112" i="1"/>
  <c r="M112" i="1" s="1"/>
  <c r="J112" i="1"/>
  <c r="I112" i="1"/>
  <c r="D112" i="1"/>
  <c r="K111" i="1"/>
  <c r="J111" i="1"/>
  <c r="I111" i="1"/>
  <c r="D111" i="1"/>
  <c r="J110" i="1"/>
  <c r="H110" i="1"/>
  <c r="I110" i="1" s="1"/>
  <c r="G110" i="1"/>
  <c r="C110" i="1"/>
  <c r="D332" i="1" s="1"/>
  <c r="K109" i="1"/>
  <c r="J109" i="1"/>
  <c r="I109" i="1"/>
  <c r="D109" i="1"/>
  <c r="K108" i="1"/>
  <c r="J108" i="1"/>
  <c r="I108" i="1"/>
  <c r="E108" i="1"/>
  <c r="D108" i="1"/>
  <c r="K107" i="1"/>
  <c r="J107" i="1"/>
  <c r="I107" i="1"/>
  <c r="E107" i="1"/>
  <c r="D107" i="1"/>
  <c r="K106" i="1"/>
  <c r="J106" i="1"/>
  <c r="I106" i="1"/>
  <c r="E106" i="1"/>
  <c r="D106" i="1"/>
  <c r="K105" i="1"/>
  <c r="J105" i="1"/>
  <c r="I105" i="1"/>
  <c r="D105" i="1"/>
  <c r="E105" i="1" s="1"/>
  <c r="K104" i="1"/>
  <c r="J104" i="1"/>
  <c r="I104" i="1"/>
  <c r="D104" i="1"/>
  <c r="E104" i="1" s="1"/>
  <c r="I103" i="1"/>
  <c r="D103" i="1"/>
  <c r="L102" i="1"/>
  <c r="K102" i="1"/>
  <c r="J102" i="1"/>
  <c r="I102" i="1"/>
  <c r="D102" i="1"/>
  <c r="L101" i="1"/>
  <c r="K101" i="1"/>
  <c r="J101" i="1"/>
  <c r="I101" i="1"/>
  <c r="D101" i="1"/>
  <c r="L100" i="1"/>
  <c r="I100" i="1"/>
  <c r="F100" i="1"/>
  <c r="E100" i="1"/>
  <c r="D100" i="1"/>
  <c r="K99" i="1"/>
  <c r="M99" i="1" s="1"/>
  <c r="J99" i="1"/>
  <c r="I99" i="1"/>
  <c r="F99" i="1"/>
  <c r="E99" i="1"/>
  <c r="D99" i="1"/>
  <c r="L99" i="1" s="1"/>
  <c r="K98" i="1"/>
  <c r="H98" i="1"/>
  <c r="G98" i="1"/>
  <c r="J98" i="1" s="1"/>
  <c r="C98" i="1"/>
  <c r="C79" i="1" s="1"/>
  <c r="K97" i="1"/>
  <c r="J97" i="1"/>
  <c r="I97" i="1"/>
  <c r="D97" i="1"/>
  <c r="L95" i="1"/>
  <c r="K95" i="1"/>
  <c r="M95" i="1" s="1"/>
  <c r="J95" i="1"/>
  <c r="I95" i="1"/>
  <c r="D95" i="1"/>
  <c r="K94" i="1"/>
  <c r="J94" i="1"/>
  <c r="I94" i="1"/>
  <c r="D94" i="1"/>
  <c r="L94" i="1" s="1"/>
  <c r="K93" i="1"/>
  <c r="J93" i="1"/>
  <c r="I93" i="1"/>
  <c r="D93" i="1"/>
  <c r="D92" i="1" s="1"/>
  <c r="J92" i="1"/>
  <c r="H92" i="1"/>
  <c r="I92" i="1" s="1"/>
  <c r="G92" i="1"/>
  <c r="C92" i="1"/>
  <c r="K92" i="1" s="1"/>
  <c r="H91" i="1"/>
  <c r="G91" i="1"/>
  <c r="J91" i="1" s="1"/>
  <c r="C91" i="1"/>
  <c r="K91" i="1" s="1"/>
  <c r="J90" i="1"/>
  <c r="I90" i="1"/>
  <c r="H90" i="1"/>
  <c r="G90" i="1"/>
  <c r="C90" i="1"/>
  <c r="K90" i="1" s="1"/>
  <c r="M89" i="1"/>
  <c r="L89" i="1"/>
  <c r="K89" i="1"/>
  <c r="J89" i="1"/>
  <c r="I89" i="1"/>
  <c r="E89" i="1"/>
  <c r="D89" i="1"/>
  <c r="F89" i="1" s="1"/>
  <c r="H88" i="1"/>
  <c r="G88" i="1"/>
  <c r="E88" i="1"/>
  <c r="D88" i="1"/>
  <c r="F88" i="1" s="1"/>
  <c r="C88" i="1"/>
  <c r="K88" i="1" s="1"/>
  <c r="K87" i="1"/>
  <c r="J87" i="1"/>
  <c r="I87" i="1"/>
  <c r="F87" i="1"/>
  <c r="E87" i="1"/>
  <c r="E86" i="1" s="1"/>
  <c r="D87" i="1"/>
  <c r="L87" i="1" s="1"/>
  <c r="M87" i="1" s="1"/>
  <c r="H86" i="1"/>
  <c r="G86" i="1"/>
  <c r="J86" i="1" s="1"/>
  <c r="C86" i="1"/>
  <c r="D325" i="1" s="1"/>
  <c r="D353" i="1" s="1"/>
  <c r="H353" i="1" s="1"/>
  <c r="L85" i="1"/>
  <c r="K85" i="1"/>
  <c r="M85" i="1" s="1"/>
  <c r="J85" i="1"/>
  <c r="I85" i="1"/>
  <c r="F85" i="1"/>
  <c r="E85" i="1"/>
  <c r="D85" i="1"/>
  <c r="L84" i="1"/>
  <c r="K84" i="1"/>
  <c r="M84" i="1" s="1"/>
  <c r="J84" i="1"/>
  <c r="I84" i="1"/>
  <c r="F84" i="1"/>
  <c r="E84" i="1"/>
  <c r="D84" i="1"/>
  <c r="L83" i="1"/>
  <c r="K83" i="1"/>
  <c r="M83" i="1" s="1"/>
  <c r="J83" i="1"/>
  <c r="I83" i="1"/>
  <c r="F83" i="1"/>
  <c r="E83" i="1"/>
  <c r="D83" i="1"/>
  <c r="J82" i="1"/>
  <c r="I82" i="1"/>
  <c r="H82" i="1"/>
  <c r="L82" i="1" s="1"/>
  <c r="G82" i="1"/>
  <c r="E82" i="1"/>
  <c r="D82" i="1"/>
  <c r="F82" i="1" s="1"/>
  <c r="C82" i="1"/>
  <c r="D324" i="1" s="1"/>
  <c r="K81" i="1"/>
  <c r="J81" i="1"/>
  <c r="I81" i="1"/>
  <c r="D81" i="1"/>
  <c r="F81" i="1" s="1"/>
  <c r="H80" i="1"/>
  <c r="G80" i="1"/>
  <c r="C80" i="1"/>
  <c r="D326" i="1" s="1"/>
  <c r="H326" i="1" s="1"/>
  <c r="L78" i="1"/>
  <c r="L77" i="1"/>
  <c r="G76" i="1"/>
  <c r="I75" i="1"/>
  <c r="D75" i="1"/>
  <c r="F75" i="1" s="1"/>
  <c r="F73" i="1" s="1"/>
  <c r="L74" i="1"/>
  <c r="I74" i="1"/>
  <c r="F74" i="1"/>
  <c r="E74" i="1"/>
  <c r="D74" i="1"/>
  <c r="H73" i="1"/>
  <c r="G73" i="1"/>
  <c r="C73" i="1"/>
  <c r="M72" i="1"/>
  <c r="L72" i="1"/>
  <c r="K72" i="1"/>
  <c r="J72" i="1"/>
  <c r="I72" i="1"/>
  <c r="F72" i="1"/>
  <c r="E72" i="1"/>
  <c r="D72" i="1"/>
  <c r="M71" i="1"/>
  <c r="L71" i="1"/>
  <c r="K71" i="1"/>
  <c r="J71" i="1"/>
  <c r="I71" i="1"/>
  <c r="F71" i="1"/>
  <c r="E71" i="1"/>
  <c r="D71" i="1"/>
  <c r="J70" i="1"/>
  <c r="I70" i="1"/>
  <c r="H70" i="1"/>
  <c r="G70" i="1"/>
  <c r="E70" i="1"/>
  <c r="D70" i="1"/>
  <c r="F70" i="1" s="1"/>
  <c r="C70" i="1"/>
  <c r="K70" i="1" s="1"/>
  <c r="K69" i="1"/>
  <c r="J69" i="1"/>
  <c r="I69" i="1"/>
  <c r="D69" i="1"/>
  <c r="L69" i="1" s="1"/>
  <c r="M69" i="1" s="1"/>
  <c r="K68" i="1"/>
  <c r="J68" i="1"/>
  <c r="I68" i="1"/>
  <c r="F68" i="1"/>
  <c r="D68" i="1"/>
  <c r="H67" i="1"/>
  <c r="G67" i="1"/>
  <c r="C67" i="1"/>
  <c r="K67" i="1" s="1"/>
  <c r="K66" i="1"/>
  <c r="M66" i="1" s="1"/>
  <c r="J66" i="1"/>
  <c r="I66" i="1"/>
  <c r="F66" i="1"/>
  <c r="E66" i="1"/>
  <c r="D66" i="1"/>
  <c r="L66" i="1" s="1"/>
  <c r="K65" i="1"/>
  <c r="M65" i="1" s="1"/>
  <c r="J65" i="1"/>
  <c r="I65" i="1"/>
  <c r="F65" i="1"/>
  <c r="E65" i="1"/>
  <c r="E64" i="1" s="1"/>
  <c r="D65" i="1"/>
  <c r="L65" i="1" s="1"/>
  <c r="H64" i="1"/>
  <c r="I64" i="1" s="1"/>
  <c r="G64" i="1"/>
  <c r="C64" i="1"/>
  <c r="C76" i="1" s="1"/>
  <c r="K76" i="1" s="1"/>
  <c r="L63" i="1"/>
  <c r="L62" i="1"/>
  <c r="L59" i="1"/>
  <c r="I59" i="1"/>
  <c r="F59" i="1"/>
  <c r="E59" i="1"/>
  <c r="D59" i="1"/>
  <c r="I58" i="1"/>
  <c r="E58" i="1"/>
  <c r="D58" i="1"/>
  <c r="L58" i="1" s="1"/>
  <c r="C58" i="1"/>
  <c r="C57" i="1" s="1"/>
  <c r="I57" i="1"/>
  <c r="H57" i="1"/>
  <c r="G57" i="1"/>
  <c r="E57" i="1"/>
  <c r="I56" i="1"/>
  <c r="D56" i="1"/>
  <c r="I55" i="1"/>
  <c r="H55" i="1"/>
  <c r="H54" i="1" s="1"/>
  <c r="G55" i="1"/>
  <c r="C55" i="1"/>
  <c r="G54" i="1"/>
  <c r="G60" i="1" s="1"/>
  <c r="G11" i="1" s="1"/>
  <c r="C54" i="1"/>
  <c r="M53" i="1"/>
  <c r="L53" i="1"/>
  <c r="K53" i="1"/>
  <c r="J53" i="1"/>
  <c r="I53" i="1"/>
  <c r="D53" i="1"/>
  <c r="L52" i="1"/>
  <c r="M52" i="1" s="1"/>
  <c r="K52" i="1"/>
  <c r="J52" i="1"/>
  <c r="I52" i="1"/>
  <c r="D52" i="1"/>
  <c r="D51" i="1" s="1"/>
  <c r="J51" i="1"/>
  <c r="I51" i="1"/>
  <c r="H51" i="1"/>
  <c r="G51" i="1"/>
  <c r="C51" i="1"/>
  <c r="C60" i="1" s="1"/>
  <c r="K50" i="1"/>
  <c r="J50" i="1"/>
  <c r="I50" i="1"/>
  <c r="D50" i="1"/>
  <c r="F50" i="1" s="1"/>
  <c r="L48" i="1"/>
  <c r="K48" i="1"/>
  <c r="J48" i="1"/>
  <c r="I48" i="1"/>
  <c r="F48" i="1"/>
  <c r="E48" i="1"/>
  <c r="D48" i="1"/>
  <c r="L47" i="1"/>
  <c r="K47" i="1"/>
  <c r="J47" i="1"/>
  <c r="I47" i="1"/>
  <c r="F47" i="1"/>
  <c r="E47" i="1"/>
  <c r="E46" i="1" s="1"/>
  <c r="D47" i="1"/>
  <c r="L46" i="1"/>
  <c r="H46" i="1"/>
  <c r="J46" i="1" s="1"/>
  <c r="G46" i="1"/>
  <c r="D46" i="1"/>
  <c r="C46" i="1"/>
  <c r="D319" i="1" s="1"/>
  <c r="H319" i="1" s="1"/>
  <c r="L45" i="1"/>
  <c r="I45" i="1"/>
  <c r="F45" i="1"/>
  <c r="E45" i="1"/>
  <c r="D45" i="1"/>
  <c r="L44" i="1"/>
  <c r="K44" i="1"/>
  <c r="J44" i="1"/>
  <c r="I44" i="1"/>
  <c r="F44" i="1"/>
  <c r="E44" i="1"/>
  <c r="D44" i="1"/>
  <c r="L43" i="1"/>
  <c r="K43" i="1"/>
  <c r="M43" i="1" s="1"/>
  <c r="J43" i="1"/>
  <c r="I43" i="1"/>
  <c r="F43" i="1"/>
  <c r="E43" i="1"/>
  <c r="D43" i="1"/>
  <c r="L42" i="1"/>
  <c r="K42" i="1"/>
  <c r="M42" i="1" s="1"/>
  <c r="J42" i="1"/>
  <c r="I42" i="1"/>
  <c r="F42" i="1"/>
  <c r="E42" i="1"/>
  <c r="D42" i="1"/>
  <c r="L41" i="1"/>
  <c r="K41" i="1"/>
  <c r="J41" i="1"/>
  <c r="I41" i="1"/>
  <c r="F41" i="1"/>
  <c r="E41" i="1"/>
  <c r="D41" i="1"/>
  <c r="L40" i="1"/>
  <c r="K40" i="1"/>
  <c r="J40" i="1"/>
  <c r="I40" i="1"/>
  <c r="F40" i="1"/>
  <c r="E40" i="1"/>
  <c r="D40" i="1"/>
  <c r="L39" i="1"/>
  <c r="H39" i="1"/>
  <c r="H38" i="1" s="1"/>
  <c r="G39" i="1"/>
  <c r="G38" i="1" s="1"/>
  <c r="J38" i="1" s="1"/>
  <c r="D39" i="1"/>
  <c r="C39" i="1"/>
  <c r="D318" i="1" s="1"/>
  <c r="H318" i="1" s="1"/>
  <c r="D38" i="1"/>
  <c r="C38" i="1"/>
  <c r="K38" i="1" s="1"/>
  <c r="K37" i="1"/>
  <c r="J37" i="1"/>
  <c r="I37" i="1"/>
  <c r="F37" i="1"/>
  <c r="D37" i="1"/>
  <c r="L37" i="1" s="1"/>
  <c r="M37" i="1" s="1"/>
  <c r="M36" i="1"/>
  <c r="K36" i="1"/>
  <c r="J36" i="1"/>
  <c r="I36" i="1"/>
  <c r="F36" i="1"/>
  <c r="E36" i="1"/>
  <c r="D36" i="1"/>
  <c r="L36" i="1" s="1"/>
  <c r="L35" i="1"/>
  <c r="M35" i="1" s="1"/>
  <c r="K35" i="1"/>
  <c r="J35" i="1"/>
  <c r="I35" i="1"/>
  <c r="F35" i="1"/>
  <c r="E35" i="1"/>
  <c r="D35" i="1"/>
  <c r="L34" i="1"/>
  <c r="M34" i="1" s="1"/>
  <c r="K34" i="1"/>
  <c r="J34" i="1"/>
  <c r="I34" i="1"/>
  <c r="F34" i="1"/>
  <c r="E34" i="1"/>
  <c r="D34" i="1"/>
  <c r="L33" i="1"/>
  <c r="H33" i="1"/>
  <c r="G33" i="1"/>
  <c r="J33" i="1" s="1"/>
  <c r="D33" i="1"/>
  <c r="C33" i="1"/>
  <c r="D316" i="1" s="1"/>
  <c r="M32" i="1"/>
  <c r="L32" i="1"/>
  <c r="K32" i="1"/>
  <c r="J32" i="1"/>
  <c r="I32" i="1"/>
  <c r="F32" i="1"/>
  <c r="E32" i="1"/>
  <c r="D32" i="1"/>
  <c r="M31" i="1"/>
  <c r="L31" i="1"/>
  <c r="K31" i="1"/>
  <c r="J31" i="1"/>
  <c r="I31" i="1"/>
  <c r="F31" i="1"/>
  <c r="E31" i="1"/>
  <c r="D31" i="1"/>
  <c r="M30" i="1"/>
  <c r="L30" i="1"/>
  <c r="K30" i="1"/>
  <c r="J30" i="1"/>
  <c r="I30" i="1"/>
  <c r="F30" i="1"/>
  <c r="E30" i="1"/>
  <c r="D30" i="1"/>
  <c r="I29" i="1"/>
  <c r="H29" i="1"/>
  <c r="L29" i="1" s="1"/>
  <c r="G29" i="1"/>
  <c r="J29" i="1" s="1"/>
  <c r="E29" i="1"/>
  <c r="F29" i="1" s="1"/>
  <c r="D29" i="1"/>
  <c r="C29" i="1"/>
  <c r="D315" i="1" s="1"/>
  <c r="L28" i="1"/>
  <c r="K28" i="1"/>
  <c r="M28" i="1" s="1"/>
  <c r="J28" i="1"/>
  <c r="I28" i="1"/>
  <c r="F28" i="1"/>
  <c r="E28" i="1"/>
  <c r="E27" i="1" s="1"/>
  <c r="F27" i="1" s="1"/>
  <c r="D28" i="1"/>
  <c r="H27" i="1"/>
  <c r="L27" i="1" s="1"/>
  <c r="G27" i="1"/>
  <c r="J27" i="1" s="1"/>
  <c r="D27" i="1"/>
  <c r="C27" i="1"/>
  <c r="D314" i="1" s="1"/>
  <c r="H314" i="1" s="1"/>
  <c r="K26" i="1"/>
  <c r="J26" i="1"/>
  <c r="I26" i="1"/>
  <c r="D26" i="1"/>
  <c r="E26" i="1" s="1"/>
  <c r="E25" i="1" s="1"/>
  <c r="H25" i="1"/>
  <c r="G25" i="1"/>
  <c r="J25" i="1" s="1"/>
  <c r="C25" i="1"/>
  <c r="C22" i="1" s="1"/>
  <c r="K24" i="1"/>
  <c r="J24" i="1"/>
  <c r="I24" i="1"/>
  <c r="D24" i="1"/>
  <c r="L24" i="1" s="1"/>
  <c r="M24" i="1" s="1"/>
  <c r="I23" i="1"/>
  <c r="H23" i="1"/>
  <c r="H22" i="1" s="1"/>
  <c r="G23" i="1"/>
  <c r="C23" i="1"/>
  <c r="K23" i="1" s="1"/>
  <c r="L21" i="1"/>
  <c r="M21" i="1" s="1"/>
  <c r="K21" i="1"/>
  <c r="J21" i="1"/>
  <c r="I21" i="1"/>
  <c r="F21" i="1"/>
  <c r="E21" i="1"/>
  <c r="D21" i="1"/>
  <c r="L20" i="1"/>
  <c r="M20" i="1" s="1"/>
  <c r="K20" i="1"/>
  <c r="J20" i="1"/>
  <c r="I20" i="1"/>
  <c r="F20" i="1"/>
  <c r="E20" i="1"/>
  <c r="E19" i="1" s="1"/>
  <c r="F19" i="1" s="1"/>
  <c r="D20" i="1"/>
  <c r="H19" i="1"/>
  <c r="I19" i="1" s="1"/>
  <c r="G19" i="1"/>
  <c r="J19" i="1" s="1"/>
  <c r="D19" i="1"/>
  <c r="L19" i="1" s="1"/>
  <c r="C19" i="1"/>
  <c r="K19" i="1" s="1"/>
  <c r="L18" i="1"/>
  <c r="L17" i="1"/>
  <c r="L13" i="1"/>
  <c r="G13" i="1"/>
  <c r="I13" i="1" s="1"/>
  <c r="D13" i="1"/>
  <c r="I12" i="1"/>
  <c r="H12" i="1"/>
  <c r="G12" i="1"/>
  <c r="C12" i="1"/>
  <c r="C8" i="1"/>
  <c r="C49" i="1" l="1"/>
  <c r="K22" i="1"/>
  <c r="K79" i="1"/>
  <c r="G22" i="1"/>
  <c r="I54" i="1"/>
  <c r="H60" i="1"/>
  <c r="F92" i="1"/>
  <c r="L92" i="1"/>
  <c r="M92" i="1" s="1"/>
  <c r="M88" i="1"/>
  <c r="H49" i="1"/>
  <c r="I22" i="1"/>
  <c r="F51" i="1"/>
  <c r="L51" i="1"/>
  <c r="C61" i="1"/>
  <c r="K60" i="1"/>
  <c r="C11" i="1"/>
  <c r="M19" i="1"/>
  <c r="K8" i="1"/>
  <c r="K25" i="1"/>
  <c r="M25" i="1" s="1"/>
  <c r="D90" i="1"/>
  <c r="L114" i="1"/>
  <c r="F114" i="1"/>
  <c r="E114" i="1"/>
  <c r="L137" i="1"/>
  <c r="J137" i="1"/>
  <c r="I137" i="1"/>
  <c r="L203" i="1"/>
  <c r="F203" i="1"/>
  <c r="E203" i="1"/>
  <c r="L219" i="1"/>
  <c r="M219" i="1" s="1"/>
  <c r="F219" i="1"/>
  <c r="E219" i="1"/>
  <c r="E218" i="1" s="1"/>
  <c r="E216" i="1" s="1"/>
  <c r="E215" i="1" s="1"/>
  <c r="E24" i="1"/>
  <c r="E23" i="1" s="1"/>
  <c r="D25" i="1"/>
  <c r="L25" i="1" s="1"/>
  <c r="L26" i="1"/>
  <c r="M26" i="1" s="1"/>
  <c r="I27" i="1"/>
  <c r="K51" i="1"/>
  <c r="L68" i="1"/>
  <c r="M68" i="1" s="1"/>
  <c r="D67" i="1"/>
  <c r="F67" i="1" s="1"/>
  <c r="E69" i="1"/>
  <c r="I86" i="1"/>
  <c r="L103" i="1"/>
  <c r="F103" i="1"/>
  <c r="E103" i="1"/>
  <c r="F111" i="1"/>
  <c r="E111" i="1"/>
  <c r="L118" i="1"/>
  <c r="F118" i="1"/>
  <c r="F159" i="1"/>
  <c r="D158" i="1"/>
  <c r="L159" i="1"/>
  <c r="M159" i="1" s="1"/>
  <c r="I216" i="1"/>
  <c r="F322" i="1"/>
  <c r="D320" i="1"/>
  <c r="F24" i="1"/>
  <c r="E37" i="1"/>
  <c r="E33" i="1" s="1"/>
  <c r="F33" i="1" s="1"/>
  <c r="F39" i="1"/>
  <c r="E39" i="1"/>
  <c r="E38" i="1" s="1"/>
  <c r="M44" i="1"/>
  <c r="F46" i="1"/>
  <c r="F53" i="1"/>
  <c r="E53" i="1"/>
  <c r="L56" i="1"/>
  <c r="F56" i="1"/>
  <c r="E56" i="1"/>
  <c r="E55" i="1" s="1"/>
  <c r="E54" i="1" s="1"/>
  <c r="D55" i="1"/>
  <c r="E68" i="1"/>
  <c r="F69" i="1"/>
  <c r="H76" i="1"/>
  <c r="I91" i="1"/>
  <c r="F97" i="1"/>
  <c r="E97" i="1"/>
  <c r="I98" i="1"/>
  <c r="M101" i="1"/>
  <c r="L107" i="1"/>
  <c r="M107" i="1" s="1"/>
  <c r="F107" i="1"/>
  <c r="D110" i="1"/>
  <c r="L115" i="1"/>
  <c r="M115" i="1" s="1"/>
  <c r="F115" i="1"/>
  <c r="E118" i="1"/>
  <c r="L123" i="1"/>
  <c r="M123" i="1" s="1"/>
  <c r="E123" i="1"/>
  <c r="J127" i="1"/>
  <c r="I127" i="1"/>
  <c r="G124" i="1"/>
  <c r="K133" i="1"/>
  <c r="J135" i="1"/>
  <c r="L138" i="1"/>
  <c r="M138" i="1" s="1"/>
  <c r="D137" i="1"/>
  <c r="F137" i="1" s="1"/>
  <c r="E138" i="1"/>
  <c r="E159" i="1"/>
  <c r="E158" i="1" s="1"/>
  <c r="E157" i="1" s="1"/>
  <c r="L233" i="1"/>
  <c r="D232" i="1"/>
  <c r="C264" i="1"/>
  <c r="K268" i="1"/>
  <c r="D369" i="1"/>
  <c r="H369" i="1" s="1"/>
  <c r="H342" i="1"/>
  <c r="D328" i="1"/>
  <c r="H328" i="1" s="1"/>
  <c r="E92" i="1"/>
  <c r="E75" i="1"/>
  <c r="E73" i="1" s="1"/>
  <c r="J88" i="1"/>
  <c r="I88" i="1"/>
  <c r="F134" i="1"/>
  <c r="E134" i="1"/>
  <c r="E133" i="1" s="1"/>
  <c r="D144" i="1"/>
  <c r="F144" i="1" s="1"/>
  <c r="F145" i="1"/>
  <c r="L145" i="1"/>
  <c r="M145" i="1" s="1"/>
  <c r="F165" i="1"/>
  <c r="L165" i="1"/>
  <c r="M165" i="1" s="1"/>
  <c r="D199" i="1"/>
  <c r="L199" i="1" s="1"/>
  <c r="L204" i="1"/>
  <c r="F204" i="1"/>
  <c r="L227" i="1"/>
  <c r="M227" i="1" s="1"/>
  <c r="D226" i="1"/>
  <c r="F226" i="1" s="1"/>
  <c r="E227" i="1"/>
  <c r="F227" i="1"/>
  <c r="L81" i="1"/>
  <c r="M81" i="1" s="1"/>
  <c r="D80" i="1"/>
  <c r="F80" i="1" s="1"/>
  <c r="E81" i="1"/>
  <c r="E80" i="1" s="1"/>
  <c r="L105" i="1"/>
  <c r="M105" i="1" s="1"/>
  <c r="F105" i="1"/>
  <c r="F127" i="1"/>
  <c r="E139" i="1"/>
  <c r="L139" i="1"/>
  <c r="M139" i="1" s="1"/>
  <c r="F139" i="1"/>
  <c r="G199" i="1"/>
  <c r="G188" i="1"/>
  <c r="F38" i="1"/>
  <c r="L64" i="1"/>
  <c r="M94" i="1"/>
  <c r="K296" i="1"/>
  <c r="M296" i="1" s="1"/>
  <c r="C291" i="1"/>
  <c r="K291" i="1" s="1"/>
  <c r="M291" i="1" s="1"/>
  <c r="J23" i="1"/>
  <c r="I38" i="1"/>
  <c r="F52" i="1"/>
  <c r="E52" i="1"/>
  <c r="E51" i="1" s="1"/>
  <c r="I73" i="1"/>
  <c r="F102" i="1"/>
  <c r="E102" i="1"/>
  <c r="L109" i="1"/>
  <c r="M109" i="1" s="1"/>
  <c r="F109" i="1"/>
  <c r="M111" i="1"/>
  <c r="L117" i="1"/>
  <c r="M117" i="1" s="1"/>
  <c r="F117" i="1"/>
  <c r="L122" i="1"/>
  <c r="M122" i="1" s="1"/>
  <c r="E122" i="1"/>
  <c r="L127" i="1"/>
  <c r="H341" i="1"/>
  <c r="D368" i="1"/>
  <c r="H368" i="1" s="1"/>
  <c r="I135" i="1"/>
  <c r="D371" i="1"/>
  <c r="H371" i="1" s="1"/>
  <c r="H344" i="1"/>
  <c r="F26" i="1"/>
  <c r="K29" i="1"/>
  <c r="M29" i="1" s="1"/>
  <c r="I39" i="1"/>
  <c r="M41" i="1"/>
  <c r="I46" i="1"/>
  <c r="M48" i="1"/>
  <c r="D57" i="1"/>
  <c r="J64" i="1"/>
  <c r="K82" i="1"/>
  <c r="M82" i="1" s="1"/>
  <c r="F95" i="1"/>
  <c r="E95" i="1"/>
  <c r="M97" i="1"/>
  <c r="L106" i="1"/>
  <c r="M106" i="1" s="1"/>
  <c r="F106" i="1"/>
  <c r="E109" i="1"/>
  <c r="E98" i="1" s="1"/>
  <c r="L111" i="1"/>
  <c r="E117" i="1"/>
  <c r="F122" i="1"/>
  <c r="L131" i="1"/>
  <c r="D133" i="1"/>
  <c r="E204" i="1"/>
  <c r="M229" i="1"/>
  <c r="F292" i="1"/>
  <c r="M140" i="1"/>
  <c r="L50" i="1"/>
  <c r="M50" i="1" s="1"/>
  <c r="D60" i="1"/>
  <c r="F113" i="1"/>
  <c r="E113" i="1"/>
  <c r="D218" i="1"/>
  <c r="D23" i="1"/>
  <c r="D22" i="1" s="1"/>
  <c r="D49" i="1" s="1"/>
  <c r="L23" i="1"/>
  <c r="M23" i="1" s="1"/>
  <c r="I25" i="1"/>
  <c r="D359" i="1"/>
  <c r="I33" i="1"/>
  <c r="J39" i="1"/>
  <c r="M40" i="1"/>
  <c r="M47" i="1"/>
  <c r="F58" i="1"/>
  <c r="K64" i="1"/>
  <c r="J67" i="1"/>
  <c r="J80" i="1"/>
  <c r="I80" i="1"/>
  <c r="H324" i="1"/>
  <c r="L88" i="1"/>
  <c r="L97" i="1"/>
  <c r="F112" i="1"/>
  <c r="E112" i="1"/>
  <c r="M120" i="1"/>
  <c r="I131" i="1"/>
  <c r="J155" i="1"/>
  <c r="L202" i="1"/>
  <c r="D201" i="1"/>
  <c r="F202" i="1"/>
  <c r="F201" i="1" s="1"/>
  <c r="E202" i="1"/>
  <c r="E201" i="1" s="1"/>
  <c r="E199" i="1" s="1"/>
  <c r="D91" i="1"/>
  <c r="L91" i="1" s="1"/>
  <c r="M91" i="1" s="1"/>
  <c r="F94" i="1"/>
  <c r="E94" i="1"/>
  <c r="H320" i="1"/>
  <c r="K27" i="1"/>
  <c r="M27" i="1" s="1"/>
  <c r="L75" i="1"/>
  <c r="D73" i="1"/>
  <c r="L73" i="1" s="1"/>
  <c r="F93" i="1"/>
  <c r="E93" i="1"/>
  <c r="L104" i="1"/>
  <c r="M104" i="1" s="1"/>
  <c r="F104" i="1"/>
  <c r="M171" i="1"/>
  <c r="G8" i="1"/>
  <c r="E50" i="1"/>
  <c r="E60" i="1" s="1"/>
  <c r="L38" i="1"/>
  <c r="M38" i="1" s="1"/>
  <c r="K39" i="1"/>
  <c r="M39" i="1" s="1"/>
  <c r="K46" i="1"/>
  <c r="M46" i="1" s="1"/>
  <c r="L67" i="1"/>
  <c r="M67" i="1" s="1"/>
  <c r="I67" i="1"/>
  <c r="L70" i="1"/>
  <c r="M70" i="1" s="1"/>
  <c r="H79" i="1"/>
  <c r="L93" i="1"/>
  <c r="M93" i="1" s="1"/>
  <c r="D330" i="1"/>
  <c r="F101" i="1"/>
  <c r="E101" i="1"/>
  <c r="M102" i="1"/>
  <c r="L108" i="1"/>
  <c r="M108" i="1" s="1"/>
  <c r="F108" i="1"/>
  <c r="K110" i="1"/>
  <c r="L113" i="1"/>
  <c r="M113" i="1" s="1"/>
  <c r="L116" i="1"/>
  <c r="M116" i="1" s="1"/>
  <c r="F116" i="1"/>
  <c r="I125" i="1"/>
  <c r="L132" i="1"/>
  <c r="M132" i="1" s="1"/>
  <c r="D131" i="1"/>
  <c r="F131" i="1" s="1"/>
  <c r="F132" i="1"/>
  <c r="M134" i="1"/>
  <c r="I155" i="1"/>
  <c r="L155" i="1"/>
  <c r="M155" i="1" s="1"/>
  <c r="H144" i="1"/>
  <c r="J144" i="1" s="1"/>
  <c r="I169" i="1"/>
  <c r="F182" i="1"/>
  <c r="L182" i="1"/>
  <c r="M182" i="1" s="1"/>
  <c r="F189" i="1"/>
  <c r="L193" i="1"/>
  <c r="K201" i="1"/>
  <c r="K199" i="1" s="1"/>
  <c r="M208" i="1"/>
  <c r="H215" i="1"/>
  <c r="L229" i="1"/>
  <c r="H339" i="1"/>
  <c r="D366" i="1"/>
  <c r="H366" i="1" s="1"/>
  <c r="K129" i="1"/>
  <c r="M129" i="1" s="1"/>
  <c r="E143" i="1"/>
  <c r="E142" i="1" s="1"/>
  <c r="L143" i="1"/>
  <c r="M143" i="1" s="1"/>
  <c r="D142" i="1"/>
  <c r="F142" i="1" s="1"/>
  <c r="G169" i="1"/>
  <c r="J170" i="1"/>
  <c r="L172" i="1"/>
  <c r="F172" i="1"/>
  <c r="M176" i="1"/>
  <c r="J182" i="1"/>
  <c r="I182" i="1"/>
  <c r="K188" i="1"/>
  <c r="K218" i="1"/>
  <c r="C216" i="1"/>
  <c r="M249" i="1"/>
  <c r="F260" i="1"/>
  <c r="L260" i="1"/>
  <c r="M260" i="1" s="1"/>
  <c r="E260" i="1"/>
  <c r="E259" i="1" s="1"/>
  <c r="D363" i="1"/>
  <c r="H316" i="1"/>
  <c r="K33" i="1"/>
  <c r="M33" i="1" s="1"/>
  <c r="D64" i="1"/>
  <c r="K86" i="1"/>
  <c r="D98" i="1"/>
  <c r="F98" i="1" s="1"/>
  <c r="D364" i="1"/>
  <c r="H364" i="1" s="1"/>
  <c r="D345" i="1"/>
  <c r="H337" i="1"/>
  <c r="K125" i="1"/>
  <c r="D135" i="1"/>
  <c r="F135" i="1" s="1"/>
  <c r="I145" i="1"/>
  <c r="L160" i="1"/>
  <c r="M160" i="1" s="1"/>
  <c r="I165" i="1"/>
  <c r="I170" i="1"/>
  <c r="G175" i="1"/>
  <c r="M180" i="1"/>
  <c r="L183" i="1"/>
  <c r="M190" i="1"/>
  <c r="I193" i="1"/>
  <c r="L224" i="1"/>
  <c r="M224" i="1" s="1"/>
  <c r="D223" i="1"/>
  <c r="F223" i="1" s="1"/>
  <c r="E224" i="1"/>
  <c r="F224" i="1"/>
  <c r="I284" i="1"/>
  <c r="D327" i="1"/>
  <c r="D86" i="1"/>
  <c r="F86" i="1" s="1"/>
  <c r="D125" i="1"/>
  <c r="F125" i="1" s="1"/>
  <c r="H340" i="1"/>
  <c r="D367" i="1"/>
  <c r="H367" i="1" s="1"/>
  <c r="K131" i="1"/>
  <c r="M131" i="1" s="1"/>
  <c r="L171" i="1"/>
  <c r="D170" i="1"/>
  <c r="F171" i="1"/>
  <c r="H175" i="1"/>
  <c r="L176" i="1"/>
  <c r="I176" i="1"/>
  <c r="L194" i="1"/>
  <c r="M194" i="1" s="1"/>
  <c r="D193" i="1"/>
  <c r="F193" i="1" s="1"/>
  <c r="F194" i="1"/>
  <c r="F214" i="1"/>
  <c r="E214" i="1"/>
  <c r="E213" i="1" s="1"/>
  <c r="E212" i="1" s="1"/>
  <c r="H298" i="1"/>
  <c r="I298" i="1" s="1"/>
  <c r="I299" i="1"/>
  <c r="H351" i="1"/>
  <c r="K80" i="1"/>
  <c r="H343" i="1"/>
  <c r="D370" i="1"/>
  <c r="H370" i="1" s="1"/>
  <c r="K137" i="1"/>
  <c r="F141" i="1"/>
  <c r="I142" i="1"/>
  <c r="F155" i="1"/>
  <c r="E171" i="1"/>
  <c r="E170" i="1" s="1"/>
  <c r="E169" i="1" s="1"/>
  <c r="M172" i="1"/>
  <c r="J176" i="1"/>
  <c r="M192" i="1"/>
  <c r="E194" i="1"/>
  <c r="E193" i="1" s="1"/>
  <c r="L200" i="1"/>
  <c r="F200" i="1"/>
  <c r="F199" i="1" s="1"/>
  <c r="D213" i="1"/>
  <c r="G252" i="1"/>
  <c r="J252" i="1" s="1"/>
  <c r="J257" i="1"/>
  <c r="D259" i="1"/>
  <c r="L263" i="1"/>
  <c r="F263" i="1"/>
  <c r="F262" i="1" s="1"/>
  <c r="F261" i="1" s="1"/>
  <c r="D262" i="1"/>
  <c r="D261" i="1" s="1"/>
  <c r="D12" i="1" s="1"/>
  <c r="E263" i="1"/>
  <c r="E262" i="1" s="1"/>
  <c r="F297" i="1"/>
  <c r="E297" i="1"/>
  <c r="E296" i="1" s="1"/>
  <c r="D296" i="1"/>
  <c r="F296" i="1" s="1"/>
  <c r="H338" i="1"/>
  <c r="D365" i="1"/>
  <c r="H365" i="1" s="1"/>
  <c r="K127" i="1"/>
  <c r="M127" i="1" s="1"/>
  <c r="E140" i="1"/>
  <c r="L140" i="1"/>
  <c r="L173" i="1"/>
  <c r="M173" i="1" s="1"/>
  <c r="F173" i="1"/>
  <c r="L180" i="1"/>
  <c r="I180" i="1"/>
  <c r="M203" i="1"/>
  <c r="M201" i="1" s="1"/>
  <c r="M199" i="1" s="1"/>
  <c r="D210" i="1"/>
  <c r="L210" i="1" s="1"/>
  <c r="L211" i="1"/>
  <c r="F211" i="1"/>
  <c r="J220" i="1"/>
  <c r="F249" i="1"/>
  <c r="E249" i="1"/>
  <c r="E248" i="1" s="1"/>
  <c r="L249" i="1"/>
  <c r="D248" i="1"/>
  <c r="L274" i="1"/>
  <c r="F274" i="1"/>
  <c r="C169" i="1"/>
  <c r="D175" i="1"/>
  <c r="F175" i="1" s="1"/>
  <c r="K183" i="1"/>
  <c r="M183" i="1" s="1"/>
  <c r="K189" i="1"/>
  <c r="M189" i="1" s="1"/>
  <c r="L245" i="1"/>
  <c r="M245" i="1" s="1"/>
  <c r="D244" i="1"/>
  <c r="F245" i="1"/>
  <c r="H243" i="1"/>
  <c r="L250" i="1"/>
  <c r="M250" i="1" s="1"/>
  <c r="I250" i="1"/>
  <c r="E264" i="1"/>
  <c r="E272" i="1"/>
  <c r="H360" i="1"/>
  <c r="H188" i="1"/>
  <c r="F206" i="1"/>
  <c r="I232" i="1"/>
  <c r="K247" i="1"/>
  <c r="M247" i="1" s="1"/>
  <c r="C244" i="1"/>
  <c r="E247" i="1"/>
  <c r="E244" i="1" s="1"/>
  <c r="E243" i="1" s="1"/>
  <c r="E231" i="1" s="1"/>
  <c r="J265" i="1"/>
  <c r="F268" i="1"/>
  <c r="D272" i="1"/>
  <c r="F272" i="1" s="1"/>
  <c r="L272" i="1"/>
  <c r="J279" i="1"/>
  <c r="C284" i="1"/>
  <c r="E285" i="1"/>
  <c r="E284" i="1" s="1"/>
  <c r="J299" i="1"/>
  <c r="H315" i="1"/>
  <c r="D352" i="1"/>
  <c r="H352" i="1" s="1"/>
  <c r="F356" i="1"/>
  <c r="K193" i="1"/>
  <c r="M193" i="1" s="1"/>
  <c r="F336" i="1"/>
  <c r="J216" i="1"/>
  <c r="F343" i="1"/>
  <c r="F370" i="1" s="1"/>
  <c r="L258" i="1"/>
  <c r="M258" i="1" s="1"/>
  <c r="D257" i="1"/>
  <c r="F258" i="1"/>
  <c r="L270" i="1"/>
  <c r="I270" i="1"/>
  <c r="I280" i="1"/>
  <c r="H279" i="1"/>
  <c r="D284" i="1"/>
  <c r="F294" i="1"/>
  <c r="E294" i="1"/>
  <c r="B321" i="1"/>
  <c r="H310" i="1"/>
  <c r="L170" i="1"/>
  <c r="M170" i="1" s="1"/>
  <c r="E184" i="1"/>
  <c r="E183" i="1" s="1"/>
  <c r="E182" i="1" s="1"/>
  <c r="E175" i="1" s="1"/>
  <c r="E190" i="1"/>
  <c r="E191" i="1"/>
  <c r="E192" i="1"/>
  <c r="L201" i="1"/>
  <c r="E205" i="1"/>
  <c r="L223" i="1"/>
  <c r="M223" i="1" s="1"/>
  <c r="J223" i="1"/>
  <c r="L226" i="1"/>
  <c r="M226" i="1" s="1"/>
  <c r="J226" i="1"/>
  <c r="F230" i="1"/>
  <c r="E230" i="1"/>
  <c r="E229" i="1" s="1"/>
  <c r="L230" i="1"/>
  <c r="M230" i="1" s="1"/>
  <c r="D229" i="1"/>
  <c r="F229" i="1" s="1"/>
  <c r="G243" i="1"/>
  <c r="F247" i="1"/>
  <c r="E258" i="1"/>
  <c r="E257" i="1" s="1"/>
  <c r="E252" i="1" s="1"/>
  <c r="I259" i="1"/>
  <c r="I265" i="1"/>
  <c r="H264" i="1"/>
  <c r="L268" i="1"/>
  <c r="L273" i="1"/>
  <c r="F273" i="1"/>
  <c r="E273" i="1"/>
  <c r="L276" i="1"/>
  <c r="M276" i="1" s="1"/>
  <c r="F276" i="1"/>
  <c r="I281" i="1"/>
  <c r="F285" i="1"/>
  <c r="E299" i="1"/>
  <c r="D321" i="1"/>
  <c r="D322" i="1" s="1"/>
  <c r="F330" i="1"/>
  <c r="F357" i="1" s="1"/>
  <c r="H220" i="1"/>
  <c r="I223" i="1"/>
  <c r="L225" i="1"/>
  <c r="E225" i="1"/>
  <c r="I226" i="1"/>
  <c r="L228" i="1"/>
  <c r="M228" i="1" s="1"/>
  <c r="E228" i="1"/>
  <c r="F358" i="1"/>
  <c r="H358" i="1" s="1"/>
  <c r="H331" i="1"/>
  <c r="L246" i="1"/>
  <c r="M246" i="1" s="1"/>
  <c r="F246" i="1"/>
  <c r="K259" i="1"/>
  <c r="I268" i="1"/>
  <c r="E276" i="1"/>
  <c r="F290" i="1"/>
  <c r="J291" i="1"/>
  <c r="K233" i="1"/>
  <c r="M233" i="1" s="1"/>
  <c r="K239" i="1"/>
  <c r="M239" i="1" s="1"/>
  <c r="D280" i="1"/>
  <c r="J281" i="1"/>
  <c r="G284" i="1"/>
  <c r="C298" i="1"/>
  <c r="K298" i="1" s="1"/>
  <c r="M298" i="1" s="1"/>
  <c r="D250" i="1"/>
  <c r="F250" i="1" s="1"/>
  <c r="E293" i="1"/>
  <c r="E292" i="1" s="1"/>
  <c r="E291" i="1" s="1"/>
  <c r="D299" i="1"/>
  <c r="E302" i="1"/>
  <c r="E304" i="1"/>
  <c r="E303" i="1" s="1"/>
  <c r="F355" i="1"/>
  <c r="H355" i="1" s="1"/>
  <c r="F350" i="1"/>
  <c r="L12" i="1" l="1"/>
  <c r="F12" i="1"/>
  <c r="G79" i="1"/>
  <c r="J124" i="1"/>
  <c r="G231" i="1"/>
  <c r="J243" i="1"/>
  <c r="E283" i="1"/>
  <c r="E305" i="1" s="1"/>
  <c r="D243" i="1"/>
  <c r="F244" i="1"/>
  <c r="L248" i="1"/>
  <c r="M248" i="1" s="1"/>
  <c r="F248" i="1"/>
  <c r="J175" i="1"/>
  <c r="D372" i="1"/>
  <c r="H363" i="1"/>
  <c r="H372" i="1" s="1"/>
  <c r="J169" i="1"/>
  <c r="G157" i="1"/>
  <c r="E11" i="1"/>
  <c r="L57" i="1"/>
  <c r="F57" i="1"/>
  <c r="L98" i="1"/>
  <c r="M98" i="1" s="1"/>
  <c r="M51" i="1"/>
  <c r="K61" i="1"/>
  <c r="E298" i="1"/>
  <c r="H321" i="1"/>
  <c r="B322" i="1"/>
  <c r="H322" i="1" s="1"/>
  <c r="K284" i="1"/>
  <c r="M284" i="1" s="1"/>
  <c r="C283" i="1"/>
  <c r="K244" i="1"/>
  <c r="C243" i="1"/>
  <c r="M137" i="1"/>
  <c r="E223" i="1"/>
  <c r="H212" i="1"/>
  <c r="I215" i="1"/>
  <c r="H186" i="1"/>
  <c r="I79" i="1"/>
  <c r="J8" i="1"/>
  <c r="L80" i="1"/>
  <c r="D61" i="1"/>
  <c r="F60" i="1"/>
  <c r="D11" i="1"/>
  <c r="F11" i="1" s="1"/>
  <c r="E67" i="1"/>
  <c r="E76" i="1" s="1"/>
  <c r="E8" i="1" s="1"/>
  <c r="I124" i="1"/>
  <c r="L60" i="1"/>
  <c r="I60" i="1"/>
  <c r="H11" i="1"/>
  <c r="H61" i="1"/>
  <c r="J60" i="1"/>
  <c r="F299" i="1"/>
  <c r="D298" i="1"/>
  <c r="F298" i="1" s="1"/>
  <c r="I76" i="1"/>
  <c r="H8" i="1"/>
  <c r="M60" i="1"/>
  <c r="F259" i="1"/>
  <c r="L259" i="1"/>
  <c r="I175" i="1"/>
  <c r="L175" i="1"/>
  <c r="M175" i="1" s="1"/>
  <c r="J284" i="1"/>
  <c r="G283" i="1"/>
  <c r="F257" i="1"/>
  <c r="D252" i="1"/>
  <c r="M86" i="1"/>
  <c r="M64" i="1"/>
  <c r="M268" i="1"/>
  <c r="L86" i="1"/>
  <c r="K49" i="1"/>
  <c r="C10" i="1"/>
  <c r="L261" i="1"/>
  <c r="M22" i="1"/>
  <c r="F284" i="1"/>
  <c r="D169" i="1"/>
  <c r="F170" i="1"/>
  <c r="D329" i="1"/>
  <c r="H327" i="1"/>
  <c r="D79" i="1"/>
  <c r="L144" i="1"/>
  <c r="M144" i="1" s="1"/>
  <c r="I144" i="1"/>
  <c r="L125" i="1"/>
  <c r="F49" i="1"/>
  <c r="D10" i="1"/>
  <c r="D291" i="1"/>
  <c r="F291" i="1" s="1"/>
  <c r="J215" i="1"/>
  <c r="K264" i="1"/>
  <c r="C13" i="1"/>
  <c r="F13" i="1" s="1"/>
  <c r="L158" i="1"/>
  <c r="M158" i="1" s="1"/>
  <c r="D157" i="1"/>
  <c r="F158" i="1"/>
  <c r="J76" i="1"/>
  <c r="F23" i="1"/>
  <c r="E22" i="1"/>
  <c r="G49" i="1"/>
  <c r="J22" i="1"/>
  <c r="M259" i="1"/>
  <c r="L110" i="1"/>
  <c r="M110" i="1" s="1"/>
  <c r="F110" i="1"/>
  <c r="F133" i="1"/>
  <c r="L133" i="1"/>
  <c r="M133" i="1" s="1"/>
  <c r="E226" i="1"/>
  <c r="E220" i="1" s="1"/>
  <c r="L257" i="1"/>
  <c r="M257" i="1" s="1"/>
  <c r="L244" i="1"/>
  <c r="I279" i="1"/>
  <c r="H305" i="1"/>
  <c r="C157" i="1"/>
  <c r="K169" i="1"/>
  <c r="D76" i="1"/>
  <c r="D8" i="1" s="1"/>
  <c r="F64" i="1"/>
  <c r="F76" i="1" s="1"/>
  <c r="D188" i="1"/>
  <c r="E90" i="1"/>
  <c r="E91" i="1"/>
  <c r="F91" i="1"/>
  <c r="L218" i="1"/>
  <c r="D216" i="1"/>
  <c r="F218" i="1"/>
  <c r="J188" i="1"/>
  <c r="G187" i="1"/>
  <c r="L135" i="1"/>
  <c r="M135" i="1" s="1"/>
  <c r="F264" i="1"/>
  <c r="F90" i="1"/>
  <c r="L90" i="1"/>
  <c r="M90" i="1" s="1"/>
  <c r="L49" i="1"/>
  <c r="H6" i="1"/>
  <c r="H10" i="1"/>
  <c r="F363" i="1"/>
  <c r="F372" i="1" s="1"/>
  <c r="F345" i="1"/>
  <c r="H336" i="1"/>
  <c r="H345" i="1" s="1"/>
  <c r="M218" i="1"/>
  <c r="I264" i="1"/>
  <c r="L264" i="1"/>
  <c r="D124" i="1"/>
  <c r="E137" i="1"/>
  <c r="E124" i="1" s="1"/>
  <c r="F55" i="1"/>
  <c r="D54" i="1"/>
  <c r="L55" i="1"/>
  <c r="E110" i="1"/>
  <c r="M80" i="1"/>
  <c r="F280" i="1"/>
  <c r="D279" i="1"/>
  <c r="J264" i="1"/>
  <c r="I220" i="1"/>
  <c r="L220" i="1"/>
  <c r="M220" i="1" s="1"/>
  <c r="E189" i="1"/>
  <c r="E188" i="1" s="1"/>
  <c r="E187" i="1" s="1"/>
  <c r="E275" i="1" s="1"/>
  <c r="J298" i="1"/>
  <c r="L262" i="1"/>
  <c r="D220" i="1"/>
  <c r="F220" i="1" s="1"/>
  <c r="I252" i="1"/>
  <c r="H350" i="1"/>
  <c r="I188" i="1"/>
  <c r="L188" i="1"/>
  <c r="M188" i="1" s="1"/>
  <c r="H231" i="1"/>
  <c r="L243" i="1"/>
  <c r="I243" i="1"/>
  <c r="E261" i="1"/>
  <c r="E12" i="1" s="1"/>
  <c r="E13" i="1"/>
  <c r="F213" i="1"/>
  <c r="L213" i="1"/>
  <c r="M213" i="1" s="1"/>
  <c r="L142" i="1"/>
  <c r="M142" i="1" s="1"/>
  <c r="H283" i="1"/>
  <c r="M125" i="1"/>
  <c r="K216" i="1"/>
  <c r="C215" i="1"/>
  <c r="H330" i="1"/>
  <c r="D357" i="1"/>
  <c r="H357" i="1" s="1"/>
  <c r="F232" i="1"/>
  <c r="L232" i="1"/>
  <c r="M232" i="1" s="1"/>
  <c r="N11" i="1"/>
  <c r="K11" i="1"/>
  <c r="L22" i="1"/>
  <c r="F25" i="1"/>
  <c r="I231" i="1" l="1"/>
  <c r="M264" i="1"/>
  <c r="F8" i="1"/>
  <c r="D186" i="1"/>
  <c r="F79" i="1"/>
  <c r="F252" i="1"/>
  <c r="L252" i="1"/>
  <c r="M252" i="1" s="1"/>
  <c r="I11" i="1"/>
  <c r="L11" i="1"/>
  <c r="J11" i="1"/>
  <c r="I212" i="1"/>
  <c r="J212" i="1"/>
  <c r="H187" i="1"/>
  <c r="J187" i="1" s="1"/>
  <c r="I8" i="1"/>
  <c r="L8" i="1"/>
  <c r="M8" i="1" s="1"/>
  <c r="J231" i="1"/>
  <c r="E16" i="1"/>
  <c r="K157" i="1"/>
  <c r="M157" i="1" s="1"/>
  <c r="C186" i="1"/>
  <c r="D356" i="1"/>
  <c r="H329" i="1"/>
  <c r="D347" i="1"/>
  <c r="D348" i="1" s="1"/>
  <c r="K215" i="1"/>
  <c r="C212" i="1"/>
  <c r="F332" i="1"/>
  <c r="F54" i="1"/>
  <c r="L54" i="1"/>
  <c r="D9" i="1"/>
  <c r="F10" i="1"/>
  <c r="M49" i="1"/>
  <c r="L76" i="1"/>
  <c r="M76" i="1" s="1"/>
  <c r="G186" i="1"/>
  <c r="J79" i="1"/>
  <c r="J49" i="1"/>
  <c r="G6" i="1"/>
  <c r="J6" i="1" s="1"/>
  <c r="G10" i="1"/>
  <c r="G61" i="1"/>
  <c r="I61" i="1" s="1"/>
  <c r="K283" i="1"/>
  <c r="M283" i="1" s="1"/>
  <c r="C305" i="1"/>
  <c r="K305" i="1" s="1"/>
  <c r="M305" i="1" s="1"/>
  <c r="J283" i="1"/>
  <c r="G305" i="1"/>
  <c r="J305" i="1" s="1"/>
  <c r="I305" i="1"/>
  <c r="F157" i="1"/>
  <c r="L157" i="1"/>
  <c r="F169" i="1"/>
  <c r="L169" i="1"/>
  <c r="M169" i="1" s="1"/>
  <c r="E7" i="1"/>
  <c r="F61" i="1"/>
  <c r="E49" i="1"/>
  <c r="F22" i="1"/>
  <c r="G275" i="1"/>
  <c r="L79" i="1"/>
  <c r="M79" i="1" s="1"/>
  <c r="K243" i="1"/>
  <c r="M243" i="1" s="1"/>
  <c r="C231" i="1"/>
  <c r="K231" i="1" s="1"/>
  <c r="L61" i="1"/>
  <c r="M61" i="1" s="1"/>
  <c r="D215" i="1"/>
  <c r="F216" i="1"/>
  <c r="L216" i="1"/>
  <c r="M216" i="1" s="1"/>
  <c r="K10" i="1"/>
  <c r="C9" i="1"/>
  <c r="K9" i="1" s="1"/>
  <c r="M11" i="1"/>
  <c r="D305" i="1"/>
  <c r="F305" i="1" s="1"/>
  <c r="F279" i="1"/>
  <c r="I49" i="1"/>
  <c r="E79" i="1"/>
  <c r="E186" i="1" s="1"/>
  <c r="E15" i="1" s="1"/>
  <c r="E14" i="1" s="1"/>
  <c r="I283" i="1"/>
  <c r="F124" i="1"/>
  <c r="L124" i="1"/>
  <c r="M124" i="1" s="1"/>
  <c r="L10" i="1"/>
  <c r="I10" i="1"/>
  <c r="H9" i="1"/>
  <c r="F188" i="1"/>
  <c r="D283" i="1"/>
  <c r="F283" i="1" s="1"/>
  <c r="I186" i="1"/>
  <c r="L186" i="1"/>
  <c r="H15" i="1"/>
  <c r="M244" i="1"/>
  <c r="J157" i="1"/>
  <c r="I157" i="1"/>
  <c r="F243" i="1"/>
  <c r="D231" i="1"/>
  <c r="F231" i="1" s="1"/>
  <c r="F359" i="1" l="1"/>
  <c r="H332" i="1"/>
  <c r="H347" i="1" s="1"/>
  <c r="F347" i="1"/>
  <c r="L9" i="1"/>
  <c r="I9" i="1"/>
  <c r="F215" i="1"/>
  <c r="D212" i="1"/>
  <c r="L215" i="1"/>
  <c r="M215" i="1" s="1"/>
  <c r="J186" i="1"/>
  <c r="G15" i="1"/>
  <c r="K212" i="1"/>
  <c r="C187" i="1"/>
  <c r="E277" i="1"/>
  <c r="F186" i="1"/>
  <c r="D15" i="1"/>
  <c r="D6" i="1"/>
  <c r="H275" i="1"/>
  <c r="I187" i="1"/>
  <c r="I15" i="1"/>
  <c r="L15" i="1"/>
  <c r="J61" i="1"/>
  <c r="F9" i="1"/>
  <c r="H356" i="1"/>
  <c r="D373" i="1"/>
  <c r="G277" i="1"/>
  <c r="J275" i="1"/>
  <c r="G16" i="1"/>
  <c r="G9" i="1"/>
  <c r="J9" i="1" s="1"/>
  <c r="J10" i="1"/>
  <c r="M9" i="1"/>
  <c r="E6" i="1"/>
  <c r="E10" i="1"/>
  <c r="E9" i="1" s="1"/>
  <c r="E61" i="1"/>
  <c r="E5" i="1" s="1"/>
  <c r="M10" i="1"/>
  <c r="I6" i="1"/>
  <c r="C15" i="1"/>
  <c r="K186" i="1"/>
  <c r="M186" i="1" s="1"/>
  <c r="C6" i="1"/>
  <c r="K6" i="1" s="1"/>
  <c r="L231" i="1"/>
  <c r="M231" i="1" s="1"/>
  <c r="D374" i="1" l="1"/>
  <c r="F6" i="1"/>
  <c r="L6" i="1"/>
  <c r="M6" i="1" s="1"/>
  <c r="F212" i="1"/>
  <c r="L212" i="1"/>
  <c r="D187" i="1"/>
  <c r="C275" i="1"/>
  <c r="K187" i="1"/>
  <c r="G5" i="1"/>
  <c r="F15" i="1"/>
  <c r="K15" i="1"/>
  <c r="M15" i="1" s="1"/>
  <c r="H277" i="1"/>
  <c r="I275" i="1"/>
  <c r="I16" i="1" s="1"/>
  <c r="H16" i="1"/>
  <c r="M212" i="1"/>
  <c r="J15" i="1"/>
  <c r="G14" i="1"/>
  <c r="G7" i="1"/>
  <c r="H359" i="1"/>
  <c r="H373" i="1" s="1"/>
  <c r="F373" i="1"/>
  <c r="K275" i="1" l="1"/>
  <c r="C277" i="1"/>
  <c r="C16" i="1"/>
  <c r="F348" i="1"/>
  <c r="H348" i="1" s="1"/>
  <c r="D275" i="1"/>
  <c r="F187" i="1"/>
  <c r="L187" i="1"/>
  <c r="H7" i="1"/>
  <c r="H14" i="1"/>
  <c r="J5" i="1"/>
  <c r="I277" i="1"/>
  <c r="H5" i="1"/>
  <c r="J16" i="1"/>
  <c r="M187" i="1"/>
  <c r="J277" i="1"/>
  <c r="K16" i="1" l="1"/>
  <c r="C7" i="1"/>
  <c r="C14" i="1"/>
  <c r="K14" i="1" s="1"/>
  <c r="K277" i="1"/>
  <c r="C5" i="1"/>
  <c r="D277" i="1"/>
  <c r="F275" i="1"/>
  <c r="D16" i="1"/>
  <c r="L275" i="1"/>
  <c r="I14" i="1"/>
  <c r="M275" i="1"/>
  <c r="I7" i="1"/>
  <c r="J14" i="1"/>
  <c r="J7" i="1"/>
  <c r="I5" i="1"/>
  <c r="F16" i="1" l="1"/>
  <c r="D7" i="1"/>
  <c r="D14" i="1"/>
  <c r="L16" i="1"/>
  <c r="F277" i="1"/>
  <c r="D5" i="1"/>
  <c r="L277" i="1"/>
  <c r="M277" i="1" s="1"/>
  <c r="N5" i="1"/>
  <c r="O5" i="1" s="1"/>
  <c r="K5" i="1"/>
  <c r="H374" i="1"/>
  <c r="K7" i="1"/>
  <c r="F374" i="1"/>
  <c r="M16" i="1"/>
  <c r="F5" i="1" l="1"/>
  <c r="L5" i="1"/>
  <c r="F7" i="1"/>
  <c r="L7" i="1"/>
  <c r="M7" i="1"/>
  <c r="F14" i="1"/>
  <c r="L14" i="1"/>
  <c r="M14" i="1" s="1"/>
  <c r="M5" i="1"/>
</calcChain>
</file>

<file path=xl/sharedStrings.xml><?xml version="1.0" encoding="utf-8"?>
<sst xmlns="http://schemas.openxmlformats.org/spreadsheetml/2006/main" count="458" uniqueCount="278">
  <si>
    <t>Муниципальное бюджетное общеобразовательное учреждение "Средняя школа №16 имени Героя Советского Союза Степана Иванова города Евпатории Республики Крым"</t>
  </si>
  <si>
    <t xml:space="preserve">Информация о распределении бюджетных средств на 01.02.2026 года </t>
  </si>
  <si>
    <t>Наименование мероприятия (СШ 16)</t>
  </si>
  <si>
    <t>Код  БК / СУБКОСГУ</t>
  </si>
  <si>
    <t>Утвержденные плановые назначения   на 2026 год, руб.</t>
  </si>
  <si>
    <t>Исполнено на текущий период 2026, руб.</t>
  </si>
  <si>
    <t xml:space="preserve">Остаток </t>
  </si>
  <si>
    <t>Показатели исполнения на 2026 год, %</t>
  </si>
  <si>
    <t>Утвержденные плановые назначения             на текущий период, руб.</t>
  </si>
  <si>
    <t>Показатели исполнения на текущий период, %</t>
  </si>
  <si>
    <t>Проверка</t>
  </si>
  <si>
    <t>Стало</t>
  </si>
  <si>
    <t>Было</t>
  </si>
  <si>
    <t>Изменения</t>
  </si>
  <si>
    <t>ВЕСЬ БЮДЖЕТ 0702+ ИНЫЕ ЦЕЛИ</t>
  </si>
  <si>
    <t>ВЕСЬ БЮДЖЕТ  без иных целей</t>
  </si>
  <si>
    <t>ИНЫЕ ЦЕЛИ</t>
  </si>
  <si>
    <t>ФЕДЕРАЛЬНЫЙ БЮДЖЕТ ИНЫЕ ЦЕЛИ</t>
  </si>
  <si>
    <t>РЕСПУБЛИКАНСКИЙ БЮДЖЕТ + ИНЫЕ ЦЕЛИ</t>
  </si>
  <si>
    <t>РЕСПУБЛИКАНСКИЙ БЮДЖЕТ</t>
  </si>
  <si>
    <t>Расходы на реализацию мероприятий, предусмотренных муниципальной программой "Гражданская оборона, защита населения и территорий городского округа Евпатория Республики Крым" на очередной финансовый год и плановый период, не включаемых в муниципальное задание</t>
  </si>
  <si>
    <t>Расходы на мероприятия в рамках муниципальной программы "Социальная защита населения городского округа Евпатория Республики Крым"</t>
  </si>
  <si>
    <t>МЕСТНЫЙ БЮДЖЕТ + ИНЫЕ ЦЕЛИ</t>
  </si>
  <si>
    <t>МЕСТНЫЙ  БЮДЖЕТ без иных целей</t>
  </si>
  <si>
    <t>РЕСПУБЛИКАНСКИЙ БЮДЖЕТ / Наименование мероприятия</t>
  </si>
  <si>
    <t>ТЕКУЩИЙ ПЕРИОД</t>
  </si>
  <si>
    <t>Утвержденные плановые назначения             на 2026 год, руб.</t>
  </si>
  <si>
    <t>Оплата труда, в т.ч.:</t>
  </si>
  <si>
    <t>Заработная плата</t>
  </si>
  <si>
    <t>Начисления на выплаты по оплате труда</t>
  </si>
  <si>
    <t>ПРОЧИЕ УСЛУГИ</t>
  </si>
  <si>
    <t>Прочие несоциальные выплаты персоналу в денежной форме, в т.ч.:</t>
  </si>
  <si>
    <t>Возмещение расходов, связанных с проживанием во время служебной командировки (суточные) педагогическим работникам на время получения дополнительного профессионального образования</t>
  </si>
  <si>
    <t>Услуги связи, в т.ч.:</t>
  </si>
  <si>
    <t>Плата за предоставление доступа и использование линий связи</t>
  </si>
  <si>
    <t>Работы, услуги по содержанию имущества, в том числе:</t>
  </si>
  <si>
    <t xml:space="preserve">Текущий ремонт и обслуживание компьютерной техники </t>
  </si>
  <si>
    <t>Прочие работы, услуги, в том числе:</t>
  </si>
  <si>
    <t>Подписка</t>
  </si>
  <si>
    <t xml:space="preserve">Приобретение неисключительных (пользовательских) прав на программное обеспечение                                                              </t>
  </si>
  <si>
    <t>Услуги по обучению на курсах повышения квалификации, подготовки и переподготовки педагогических работников</t>
  </si>
  <si>
    <t>Увеличение стоимости основных средств, в том числе:</t>
  </si>
  <si>
    <t>Приобретение компьютерной техники и учебного оборудования</t>
  </si>
  <si>
    <t>Приобретение спортивного оборудования</t>
  </si>
  <si>
    <t xml:space="preserve">Приобретение учебников, учебно-наглядных пособий и художественной литературы </t>
  </si>
  <si>
    <t>Приобретение мебели</t>
  </si>
  <si>
    <t>Увеличение стоимости материальных запасов, в том числе:</t>
  </si>
  <si>
    <t>Приобретение учебно - бланочной продукции, письменных и чертежных принадлежностей, канцелярских товаров, материалов и инвентаря для учебных занятий</t>
  </si>
  <si>
    <t xml:space="preserve">Приобретение учебно-наглядных пособий </t>
  </si>
  <si>
    <t>Приобретение запасных и составных частей для машин, оборудования, оргтехники, вычислительной техники, систем передачи и отображения информации, защиты информации</t>
  </si>
  <si>
    <t xml:space="preserve">Приобретение игр, игрушек </t>
  </si>
  <si>
    <t>Приобретение спортивного инвентаря</t>
  </si>
  <si>
    <t>Приобретение периодических изданий</t>
  </si>
  <si>
    <t>Приобретение (изготовление) бланков строгой отчётности</t>
  </si>
  <si>
    <t>Приобретение (изготовление) подарочной и сувенирной продукции</t>
  </si>
  <si>
    <t>ИТОГО РЕСПУБЛИКАНСКИЙ БЮДЖЕТ                                                                                               Субсидия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организациях,находящихся в ведении управления образования администрации города Евпатории Республики Крым, в т.ч.:</t>
  </si>
  <si>
    <t>911 0702 11000 71330 611.</t>
  </si>
  <si>
    <t xml:space="preserve">Расходы на предоставление компенсации расходов на оплату жилых помещений,отопления и электроэнергии педогогическим работникам, проживающим в сельской местности и работающим в муниципальных образовательных организациях, расположенных в сельской местности, в рамках Муниципальной программы развития образования в городском округе Евпатория Республики Крым </t>
  </si>
  <si>
    <t>91107021100071310 612  (2140000)</t>
  </si>
  <si>
    <t>Субсидия бюджетам муниципальных образований на организацию бесплатного горячего питания обучающихся 1-4 классов в муниципальных образовательных организациях , в том числе:</t>
  </si>
  <si>
    <t>911 0702 11000 S1620 612</t>
  </si>
  <si>
    <t>Услуги по организации горячего питания детей (1-4 классы)</t>
  </si>
  <si>
    <t>Приобретение продуктов питания для организации питания детей (1-4 классы)</t>
  </si>
  <si>
    <t>Расходы, направленные на монтаж автоматических систем пожарной сигнализации в муниципальных образовательных организациях, в рамках муниципальной программы развития образования в городском округе Евпатория Республики Крым</t>
  </si>
  <si>
    <t>911 0702 11000S1490 612</t>
  </si>
  <si>
    <t>Мероприятия по пожарной безопасности 1.2.3</t>
  </si>
  <si>
    <t>Установка и настройка автоматизированной системы</t>
  </si>
  <si>
    <t>Расходы на приобретение и установку систем видеонаблюдения в муниципальных образовательных организациях за счет субсидий из бюджета Республики Крым бюджету муниципального образования городской округ Евпатория Республики Крым</t>
  </si>
  <si>
    <t>911 0702 11000S1580 612</t>
  </si>
  <si>
    <t>Мероприятия по антитеррору 1.2.4</t>
  </si>
  <si>
    <t>226</t>
  </si>
  <si>
    <t xml:space="preserve">ИТОГО ИНЫЕ ЦЕЛИ  РЕСПУБЛИКАНСКИЙ БЮДЖЕТ </t>
  </si>
  <si>
    <t xml:space="preserve">ИТОГО РЕСПУБЛИКАНСКИЙ БЮДЖЕТ </t>
  </si>
  <si>
    <t>611+612</t>
  </si>
  <si>
    <t>ФЕДЕРАЛЬНЫЙ БЮДЖЕТ / Наименование мероприятия</t>
  </si>
  <si>
    <t>Субсидия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общеобразовательных учреждениях , в том числе:</t>
  </si>
  <si>
    <t>911 0702 11000 L3040 612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</si>
  <si>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</si>
  <si>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911 0702 11000L3030 612</t>
  </si>
  <si>
    <t>Расходы на ежемесячное денежное вознаграждениеза классное руководство педагогическим сотрудникам</t>
  </si>
  <si>
    <t>2411000</t>
  </si>
  <si>
    <t xml:space="preserve">Расходы по начислениям на заработную плату </t>
  </si>
  <si>
    <t>2412000</t>
  </si>
  <si>
    <t xml:space="preserve"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</si>
  <si>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  0702 110EВ5179F 612</t>
  </si>
  <si>
    <t>Расходы на фонд оплаты труда работников учреждений (советники)</t>
  </si>
  <si>
    <t xml:space="preserve">Расходы на обеспечение выплат ежемесячного денежного вознагрождения советникам директоров по воспитанию и взаимодействию с детскими общественными объединениями </t>
  </si>
  <si>
    <t>0702 11 00 0L 0500 612</t>
  </si>
  <si>
    <t xml:space="preserve">ИТОГО ИНЫЕ ЦЕЛИ  ФЕДЕРАЛЬНЫЙ БЮДЖЕТ </t>
  </si>
  <si>
    <t>МУНИЦИПАЛЬНЫЙ БЮДЖЕТ / Наименование мероприятия</t>
  </si>
  <si>
    <t>2026 год</t>
  </si>
  <si>
    <t>Мероприятия по содержанию имущества  п.1.2.1</t>
  </si>
  <si>
    <t>П. 1.2.1</t>
  </si>
  <si>
    <t>212</t>
  </si>
  <si>
    <t>Возмещение расходов, связанных с проживанием вне места постоянного жительства в служебных командировках (суточные)</t>
  </si>
  <si>
    <t>2120001</t>
  </si>
  <si>
    <t>221</t>
  </si>
  <si>
    <t>Приобретение почтовых марок и маркированных конвертов, пересылка почтовых отправлений</t>
  </si>
  <si>
    <t>2210002</t>
  </si>
  <si>
    <t>Изготовление квалифицированного сертификата ключа поверки электронной подписи</t>
  </si>
  <si>
    <t>Абонплата за использование линий связи</t>
  </si>
  <si>
    <t>Транспортные расходы , в т.ч.:</t>
  </si>
  <si>
    <t>Транспортные услуги</t>
  </si>
  <si>
    <t>Прочие работы, услуги, в т.ч.:</t>
  </si>
  <si>
    <t>Оплата проезда к месту служебной командировки</t>
  </si>
  <si>
    <t>Коммунальные услуги, в том числе:</t>
  </si>
  <si>
    <t>Коммунальные услуги, 244</t>
  </si>
  <si>
    <t xml:space="preserve"> 223 (244)</t>
  </si>
  <si>
    <t>Коммунальные услуги, 247</t>
  </si>
  <si>
    <t>223 (247)</t>
  </si>
  <si>
    <t>Теплоснабжение</t>
  </si>
  <si>
    <t>Вода</t>
  </si>
  <si>
    <t>Электроэнергия</t>
  </si>
  <si>
    <t>Оплата природного газа</t>
  </si>
  <si>
    <t>Услуги по обращению с ТКО</t>
  </si>
  <si>
    <t>Услуги дератизации, дезинсекции</t>
  </si>
  <si>
    <t>Санитарно-гигиеническое обслуживание, мойка и чистка имущества</t>
  </si>
  <si>
    <t>Поверка, техническое обслуживание и ремонт оборудования, инженерных сетей, сетей отопления</t>
  </si>
  <si>
    <t>Заправка катриджей (для административно - управленческого персонала, специалистов, кроме педагогических работников)</t>
  </si>
  <si>
    <t>Измерение сопротивления изоляции электропроводки, испытание устройств защитного заземления, текущий ремонт кабельной линии</t>
  </si>
  <si>
    <t>Проведение бактериологических исследований воздуха в помещениях и иных нефинансовых активов</t>
  </si>
  <si>
    <t>Поверка диэлектрических перчаток</t>
  </si>
  <si>
    <t>Услуги по облагораживанию прилегающей территории</t>
  </si>
  <si>
    <t>Расходы илососа</t>
  </si>
  <si>
    <t>Текущий ремонт электрооборудования и электроприборов, компьютерной техники  (для административно - управленческого персонала, специалистов, кроме педагогических работников), медицинской техники и оборудования</t>
  </si>
  <si>
    <t>Обслуживание электрооборудования и электроприборов, компьютерной техники  (для административно - управленческого персонала, специалистов, кроме педагогических работников), медицинской техники и оборудования</t>
  </si>
  <si>
    <t>Медицинские услуги</t>
  </si>
  <si>
    <t>Проведение специальной оценки условий труда, оценка качества условий осуществления образовательной деятельности</t>
  </si>
  <si>
    <t>Услуги по составлению экологической отчетности, проведение паспортизации опасных отходов</t>
  </si>
  <si>
    <t>Подписка (для административно - управленческого персонала, специалистов, кроме педагогических работников)</t>
  </si>
  <si>
    <t>Услуги по организации питания детей</t>
  </si>
  <si>
    <t>Приобретение неисключительных (пользовательских) прав на программное обеспечение  (для административно - управленческого персонала, специалистов, кроме педагогических работников)</t>
  </si>
  <si>
    <t>Услуги по обучению на курсах повышения квалификации, подготовка и переподгатовка   (для административно - управленческого персонала, специалистов, кроме педагогических работников)</t>
  </si>
  <si>
    <t>Оплата услуг БТИ</t>
  </si>
  <si>
    <t>Техническое обслуживание и сопровождение сайта учреждения</t>
  </si>
  <si>
    <t>Услуги и работы по утилизации, захоронению пищевых отходов</t>
  </si>
  <si>
    <t>Нотариальные услуги</t>
  </si>
  <si>
    <t>Услуги по утилизации оборудования</t>
  </si>
  <si>
    <t>Уплата налогов, пошлины и сборов</t>
  </si>
  <si>
    <t>340 (весь)</t>
  </si>
  <si>
    <t>Увеличение стоимости материальных запасов, в т.ч.</t>
  </si>
  <si>
    <t>Увеличение стоимости лекарственных препаратов и материалов, применяемых в медицинских целях, в т.ч.</t>
  </si>
  <si>
    <t>Приобретение (изготовление)  лекарственных препаратов и материалов, применяемых в медицинских целях</t>
  </si>
  <si>
    <t>Увеличение стоимости продуктов питания, в т.ч.</t>
  </si>
  <si>
    <t>Приобретение продуктов питания для детей льготной категории</t>
  </si>
  <si>
    <t>Увеличение стоимости горюче-смазочных материалов, в т.ч.</t>
  </si>
  <si>
    <t>Приобретение горюче - смазочных материалов</t>
  </si>
  <si>
    <t>Увеличение стоимости строительных материалов, в т.ч.</t>
  </si>
  <si>
    <t>Приобретение строительных материалов</t>
  </si>
  <si>
    <t>Увеличение стоимости мягкого инвентаря, в т.ч.</t>
  </si>
  <si>
    <t>Приобретение мягкого инвентаря</t>
  </si>
  <si>
    <t>Приобретение учебно - бланочной продукции, письменных и чертежных принадлежностей, канцелярских товаров,материалов и инвентаря (для админи)</t>
  </si>
  <si>
    <t>Приобретение запасных  и составных частей, для машин, оборудования, оргтехники,вычислительной техники, системпередачи и отображения информации, защиты информации (для административно - управлен)</t>
  </si>
  <si>
    <t>Расходные материалы, комплектующие, инструменты и оборудование</t>
  </si>
  <si>
    <t>Подписка на печатные периодические издания</t>
  </si>
  <si>
    <t>Увеличение стоимости материальных запасов, в т.ч.:</t>
  </si>
  <si>
    <t>Приобретение воды питьевой</t>
  </si>
  <si>
    <t>Ремонты п. 1.2.2</t>
  </si>
  <si>
    <t>П.1.2.2</t>
  </si>
  <si>
    <t>Текущий ремонт помещений</t>
  </si>
  <si>
    <t>Текущий ремонт систем отопления, водоснабжения и канализации</t>
  </si>
  <si>
    <t>Текущий ремонт кровли</t>
  </si>
  <si>
    <t xml:space="preserve">Измерение сопротивления изоляции, электропроводки, испытания устройства защитного заземления, текущего ремонта кабельной линии </t>
  </si>
  <si>
    <t>Текущий ремонт входной группы</t>
  </si>
  <si>
    <t>Текущий ремонт дворовой территории</t>
  </si>
  <si>
    <t>Текущий ремонт фасада здания</t>
  </si>
  <si>
    <t>Текущий ремонт кабельной линии</t>
  </si>
  <si>
    <t>Текущий ремонт спортивных площадок</t>
  </si>
  <si>
    <t>Разработка проектной и сметной документации для текущего ремонта объектов нефинансовых активов</t>
  </si>
  <si>
    <t>Мероприятия по пожарной безопасности  п.1.2.3</t>
  </si>
  <si>
    <t>П. 1.2.3</t>
  </si>
  <si>
    <t>Зарядка огнетушителей</t>
  </si>
  <si>
    <t>Работа по огнезащитной обработке конструкций</t>
  </si>
  <si>
    <t>Проведение испытания пожарных кранов, лестниц</t>
  </si>
  <si>
    <t>Обслуживание тревожной пожарной сигнализации</t>
  </si>
  <si>
    <t>Обслуживание противопожарных клапанов дымоудаления системы вентиляции</t>
  </si>
  <si>
    <t>Перекатка пожарного рукава</t>
  </si>
  <si>
    <t>Передача сигнала  о пожаре  на централизованный пульт МЧС</t>
  </si>
  <si>
    <t>Услуги по проведению категорирования помещений по взрывопожарной и пожарной опасности</t>
  </si>
  <si>
    <t>Приобретение огнетушителей</t>
  </si>
  <si>
    <t>Приобретение пожарного инвентаря</t>
  </si>
  <si>
    <t>П.1.2.4</t>
  </si>
  <si>
    <t>Обслуживание тревожной охранной сигнализации</t>
  </si>
  <si>
    <t>Обслуживание системы видеонаблюдения</t>
  </si>
  <si>
    <t>Услуги физической охраны</t>
  </si>
  <si>
    <t>ИТОГО  МУНИЦИПАЛЬНЫЙ БЮДЖЕТ</t>
  </si>
  <si>
    <t>911 0702 11002 02590 611.</t>
  </si>
  <si>
    <t>Расходы на предоставление субсидий муниципальным бюджетным учреждениям дошкольного, общего образования, начального общего, основного общего, среднего общего образования, дополнительного образования в рамках муниципальной программы развития образования в городском округе Евпатория Республики Крым, в том числе:</t>
  </si>
  <si>
    <t>911 0702 11002 02590 612</t>
  </si>
  <si>
    <t>Фин.обеспечение выполнения деятельности</t>
  </si>
  <si>
    <t>225</t>
  </si>
  <si>
    <t>Работы по установке  дверей, лестниц</t>
  </si>
  <si>
    <t>Обследование технического состояния объектов нефинансовых активов</t>
  </si>
  <si>
    <t>Работы по установке окон, ограждений</t>
  </si>
  <si>
    <t>Изготовление вывесок,стендов, табличек и др.</t>
  </si>
  <si>
    <t>Оценка стоимости права пользования объектами недвижимости муниципального имущества</t>
  </si>
  <si>
    <t>Установка и настройка авотматизированной системы</t>
  </si>
  <si>
    <t>Работы по установке (монтажу) оборудования</t>
  </si>
  <si>
    <t>Работы, услуги по содержанию имущества, в т.ч.:</t>
  </si>
  <si>
    <t>296</t>
  </si>
  <si>
    <t>Расходы на выплату премий, грантов, стипендий</t>
  </si>
  <si>
    <t>310</t>
  </si>
  <si>
    <t>Приобретение компьютерной техники (для АУП, специалистов, кроме педагогических работников)</t>
  </si>
  <si>
    <t>Приобретение мебели (для административно - управленческого персонала, специалистов, кроме педагогических работников)</t>
  </si>
  <si>
    <t>Приобретение игрового оборудования</t>
  </si>
  <si>
    <t>Приобретение ковров</t>
  </si>
  <si>
    <t>Приобретение бытовой техники, аппаратуры, и  оборудования</t>
  </si>
  <si>
    <t>Приобратение хозяйственного инвентаря</t>
  </si>
  <si>
    <t>Приобретение и изготовление металлоконструкций</t>
  </si>
  <si>
    <t>Приобретение мягкого инвентаря (ЮНАРМИЯ)</t>
  </si>
  <si>
    <t xml:space="preserve">Мероприятия по пожарной безопасности </t>
  </si>
  <si>
    <t>Работы по установке противопожарных дверей, лестниц</t>
  </si>
  <si>
    <t>консультационные услуги</t>
  </si>
  <si>
    <t xml:space="preserve">Мероприятия по антитеррору </t>
  </si>
  <si>
    <t>Расходы, направленные на развитие инфраструктуры образовательных организаций в рамках муниципальной программы развития образования в городском округе Евпатория Республики Крым, в том числе:</t>
  </si>
  <si>
    <t>911 0702 11 000 20180 612</t>
  </si>
  <si>
    <t>Ремонтные работы (капитальный ремонт) 1.2.2</t>
  </si>
  <si>
    <t>Капитальный ремонт ограждения</t>
  </si>
  <si>
    <t>Капитальный ремонт системы вентиляции</t>
  </si>
  <si>
    <t>Капитальный ремонт кровли</t>
  </si>
  <si>
    <t>Капитальный ремонт зданий</t>
  </si>
  <si>
    <t>Капитальный ремонт помещений</t>
  </si>
  <si>
    <t>Проведение государственной экспертизы документации, осуществление строительного контроля, включая авторский надзор за капитальным ремонтом объектов капитального строительства</t>
  </si>
  <si>
    <t>2260050 (243)</t>
  </si>
  <si>
    <t>Разработка проектной и сметной документации для капитального ремонта объектов нефинансовых активов</t>
  </si>
  <si>
    <t>2260436 (243)</t>
  </si>
  <si>
    <t>Разработка проектной и сметной документации для  установки объектов нефинансовых активов</t>
  </si>
  <si>
    <t>Приобретение основных средств</t>
  </si>
  <si>
    <t>Расходы на реализацию мероприятий, предусмотренных муниципальной программой "Гражданская оборона, защита населения и территорий городского округа Евпатория Республики Крым" на очередной финансовый год и плановый период, не включаемых в муниципальное задание, в том числе:</t>
  </si>
  <si>
    <t>911 0310 09003 20130   612</t>
  </si>
  <si>
    <t>Расходы на разработку технического проекта аппаратно-программного комплекса "Безопасный город", создание резервов материальных ресурсов, создание страхового фонда документации (микрофильмирование) на территории муниципального образования городской округ Евпатория Республики Крым</t>
  </si>
  <si>
    <t>Расходы на мероприятия в рамках муниципальной программы "Социальная защита населения городского округа Евпатория Республики Крым" , в том числе:</t>
  </si>
  <si>
    <t>911 1006 05000 20080 612</t>
  </si>
  <si>
    <t>3100026</t>
  </si>
  <si>
    <t>3100267</t>
  </si>
  <si>
    <t>346</t>
  </si>
  <si>
    <t>Приобретение мнемосхемы. Поручней для унитаза и раковины, крючков для костылей, индукционной системы и т.д. для создания универсальной безбарьерной среды</t>
  </si>
  <si>
    <t>Мероприятия в рамках непрограммных направлений расходов (участите в предупреждении и ликвидации последствий чрезвычайных ситуаций в границах городского округа)</t>
  </si>
  <si>
    <t>911 0702 71 0 00 90106 612</t>
  </si>
  <si>
    <t>Текущий ремонт кровли, водосточной системы</t>
  </si>
  <si>
    <t>Расходы, связанные с исполнением судебных актов и судебным производством в рамках непрограммных направлений расходов</t>
  </si>
  <si>
    <t>0702 7400020390  612</t>
  </si>
  <si>
    <t>Субсидии из бюджета муниципального образования городской  округ Евпатория Республики Крым муниципальным бюджетным образовательным учреждениям, находящимся в ведении управления образования администрации города Евпатории Республики Крым, на иные цели на очередной финансовый год и плановый период, утвержденным постановлением администрации города Евпатории Республики Крым, в том числе:</t>
  </si>
  <si>
    <t>Надомное обучение</t>
  </si>
  <si>
    <t>ИТОГО МУНИЦИПАЛЬНЫЙ  БЮДЖЕТ 611+612</t>
  </si>
  <si>
    <t>ПЕРЕХОДЯЩИЕ ОСТАТКИ ПО ИНЫМ ЦЕЛЯМ</t>
  </si>
  <si>
    <t xml:space="preserve">ВСЕГО 0702 1100202590 612, в том числе </t>
  </si>
  <si>
    <t>Мероприятия по пожарной безопасности</t>
  </si>
  <si>
    <t>П.1.2.1</t>
  </si>
  <si>
    <t>Проведение государственной экспертизы проектной документаци, осуществление строительного контроля, включая авторский надзор за капитальным ремонтом объектов капитального строительства</t>
  </si>
  <si>
    <t>ВСЕГО  0702 1100020180 612, в том числе</t>
  </si>
  <si>
    <t>Ремонты</t>
  </si>
  <si>
    <t>2250207 (243)</t>
  </si>
  <si>
    <t>2250440 (243)</t>
  </si>
  <si>
    <t>Работы по присоединению к сетям инженерно-технического обеспечения, по увеличению потребляемой мощности</t>
  </si>
  <si>
    <t>Разработка проектной и сметной документации для установки объектов нефинансовых активов</t>
  </si>
  <si>
    <t>Увеличение стоимости основных средств, в т.ч.:</t>
  </si>
  <si>
    <t>Мероприятия по антитеррору</t>
  </si>
  <si>
    <t>ВСЕГО 2022 г.</t>
  </si>
  <si>
    <t>Годовые планы</t>
  </si>
  <si>
    <t>ФБ 612</t>
  </si>
  <si>
    <t>сумма</t>
  </si>
  <si>
    <t>РБ 611</t>
  </si>
  <si>
    <t>РБ 612</t>
  </si>
  <si>
    <t>РБ (611+ 612)</t>
  </si>
  <si>
    <t>310+340</t>
  </si>
  <si>
    <t>всего</t>
  </si>
  <si>
    <t>МБ 611</t>
  </si>
  <si>
    <t>МБ 612</t>
  </si>
  <si>
    <t>МБ (611+612)</t>
  </si>
  <si>
    <t>225 (244)</t>
  </si>
  <si>
    <t>225 (243)</t>
  </si>
  <si>
    <t>226 (244)</t>
  </si>
  <si>
    <t>226 (243)</t>
  </si>
  <si>
    <t xml:space="preserve">МБ +РБ 611 </t>
  </si>
  <si>
    <t>МБ +РБ+ФБ 612</t>
  </si>
  <si>
    <t>МБ +РБ+ФБ (611+612)</t>
  </si>
  <si>
    <t>проверка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</si>
</sst>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0_ ;\-#,##0.00\ "/>
    <numFmt numFmtId="166" formatCode="#,##0_р_."/>
    <numFmt numFmtId="167" formatCode="_-* #,##0.00,_₽_-;\-* #,##0.00,_₽_-;_-* \-??\ _₽_-;_-@_-"/>
    <numFmt numFmtId="168" formatCode="#,##0.00_р_."/>
    <numFmt numFmtId="169" formatCode="_-* #,##0.00_р_._-;\-* #,##0.00_р_._-;_-* &quot;-&quot;??_р_._-;_-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1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Cambria"/>
      <family val="1"/>
      <charset val="204"/>
    </font>
    <font>
      <b/>
      <i/>
      <sz val="11"/>
      <name val="Cambria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Calibri"/>
      <family val="2"/>
      <charset val="1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name val="Times New Roman"/>
      <family val="1"/>
      <charset val="204"/>
    </font>
    <font>
      <sz val="14"/>
      <name val="Calibri"/>
      <family val="2"/>
      <charset val="1"/>
    </font>
    <font>
      <sz val="14"/>
      <name val="Calibri"/>
      <family val="2"/>
      <charset val="204"/>
    </font>
    <font>
      <b/>
      <i/>
      <sz val="11"/>
      <color rgb="FF000000"/>
      <name val="Calibri"/>
      <family val="2"/>
      <charset val="1"/>
    </font>
    <font>
      <sz val="14"/>
      <color theme="9" tint="-0.499984740745262"/>
      <name val="Calibri"/>
      <family val="2"/>
      <charset val="1"/>
    </font>
    <font>
      <sz val="11"/>
      <color theme="9" tint="-0.499984740745262"/>
      <name val="Calibri"/>
      <family val="2"/>
      <charset val="1"/>
    </font>
    <font>
      <b/>
      <sz val="14"/>
      <color theme="9" tint="-0.499984740745262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4"/>
      <name val="Calibri"/>
      <family val="2"/>
      <charset val="1"/>
    </font>
    <font>
      <b/>
      <sz val="11"/>
      <name val="Calibri"/>
      <family val="2"/>
      <charset val="1"/>
    </font>
    <font>
      <b/>
      <sz val="14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u/>
      <sz val="12"/>
      <name val="Times New Roman"/>
      <family val="1"/>
      <charset val="204"/>
    </font>
  </fonts>
  <fills count="8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DEADA"/>
      </patternFill>
    </fill>
    <fill>
      <patternFill patternType="solid">
        <fgColor theme="0"/>
        <bgColor rgb="FFFDEADA"/>
      </patternFill>
    </fill>
    <fill>
      <patternFill patternType="solid">
        <fgColor theme="9" tint="0.39997558519241921"/>
        <bgColor rgb="FFD9D9D9"/>
      </patternFill>
    </fill>
    <fill>
      <patternFill patternType="solid">
        <fgColor theme="9" tint="0.39997558519241921"/>
        <bgColor rgb="FFE6E0E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D9D9D9"/>
      </patternFill>
    </fill>
    <fill>
      <patternFill patternType="solid">
        <fgColor rgb="FFFFFF00"/>
        <bgColor rgb="FFE6E0EC"/>
      </patternFill>
    </fill>
    <fill>
      <patternFill patternType="solid">
        <fgColor theme="0" tint="-0.14999847407452621"/>
        <bgColor rgb="FFE6E0EC"/>
      </patternFill>
    </fill>
    <fill>
      <patternFill patternType="solid">
        <fgColor theme="7" tint="0.79998168889431442"/>
        <bgColor rgb="FFE6E0E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0EC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FC000"/>
        <bgColor rgb="FFE6B9B8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E6E0E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1E4EF"/>
        <bgColor indexed="64"/>
      </patternFill>
    </fill>
    <fill>
      <patternFill patternType="solid">
        <fgColor rgb="FF01E4EF"/>
        <bgColor rgb="FFFDEADA"/>
      </patternFill>
    </fill>
    <fill>
      <patternFill patternType="solid">
        <fgColor rgb="FF92D050"/>
        <bgColor rgb="FFE6E0EC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E6E0EC"/>
      </patternFill>
    </fill>
    <fill>
      <patternFill patternType="solid">
        <fgColor rgb="FFFFC000"/>
        <bgColor rgb="FFE6E0EC"/>
      </patternFill>
    </fill>
    <fill>
      <patternFill patternType="solid">
        <fgColor rgb="FFFFC000"/>
        <bgColor indexed="64"/>
      </patternFill>
    </fill>
    <fill>
      <patternFill patternType="solid">
        <fgColor rgb="FF01E4EF"/>
        <bgColor rgb="FFE6E0EC"/>
      </patternFill>
    </fill>
    <fill>
      <patternFill patternType="solid">
        <fgColor theme="2" tint="-0.249977111117893"/>
        <bgColor rgb="FFD7E4BD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E6E0EC"/>
      </patternFill>
    </fill>
    <fill>
      <patternFill patternType="solid">
        <fgColor theme="2" tint="-0.249977111117893"/>
        <bgColor rgb="FFE6B9B8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E6E0EC"/>
      </patternFill>
    </fill>
    <fill>
      <patternFill patternType="solid">
        <fgColor theme="2" tint="-0.249977111117893"/>
        <bgColor rgb="FFFFC000"/>
      </patternFill>
    </fill>
    <fill>
      <patternFill patternType="solid">
        <fgColor theme="2" tint="-0.249977111117893"/>
        <bgColor rgb="FFFFCC00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FCC0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FCC00"/>
      </patternFill>
    </fill>
    <fill>
      <patternFill patternType="solid">
        <fgColor rgb="FF92D050"/>
        <bgColor rgb="FFFDEADA"/>
      </patternFill>
    </fill>
    <fill>
      <patternFill patternType="solid">
        <fgColor theme="8" tint="0.59999389629810485"/>
        <bgColor rgb="FFE6E0E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CCC1DA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C3D69B"/>
      </patternFill>
    </fill>
    <fill>
      <patternFill patternType="solid">
        <fgColor rgb="FF92D050"/>
        <bgColor rgb="FFC3D69B"/>
      </patternFill>
    </fill>
    <fill>
      <patternFill patternType="solid">
        <fgColor theme="7" tint="0.79998168889431442"/>
        <bgColor rgb="FFFDEADA"/>
      </patternFill>
    </fill>
    <fill>
      <patternFill patternType="solid">
        <fgColor theme="2" tint="-0.249977111117893"/>
        <bgColor rgb="FFD9D9D9"/>
      </patternFill>
    </fill>
    <fill>
      <patternFill patternType="solid">
        <fgColor theme="8" tint="0.39997558519241921"/>
        <bgColor rgb="FFFDEADA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rgb="FFFFCC00"/>
      </patternFill>
    </fill>
    <fill>
      <patternFill patternType="solid">
        <fgColor rgb="FF01E4EF"/>
        <bgColor rgb="FFE6B9B8"/>
      </patternFill>
    </fill>
    <fill>
      <patternFill patternType="solid">
        <fgColor rgb="FF92D050"/>
        <bgColor rgb="FFE6B9B8"/>
      </patternFill>
    </fill>
    <fill>
      <patternFill patternType="solid">
        <fgColor theme="2" tint="-0.249977111117893"/>
        <bgColor rgb="FFFDEADA"/>
      </patternFill>
    </fill>
    <fill>
      <patternFill patternType="solid">
        <fgColor theme="8" tint="0.39997558519241921"/>
        <bgColor rgb="FFFFCC00"/>
      </patternFill>
    </fill>
    <fill>
      <patternFill patternType="solid">
        <fgColor rgb="FF01E4EF"/>
        <bgColor rgb="FFFFCC00"/>
      </patternFill>
    </fill>
    <fill>
      <patternFill patternType="solid">
        <fgColor rgb="FF01E4EF"/>
        <bgColor rgb="FFCCC1DA"/>
      </patternFill>
    </fill>
    <fill>
      <patternFill patternType="solid">
        <fgColor rgb="FFFFFF00"/>
        <bgColor rgb="FFFDEADA"/>
      </patternFill>
    </fill>
    <fill>
      <patternFill patternType="solid">
        <fgColor theme="7" tint="0.39997558519241921"/>
        <bgColor rgb="FFFDEADA"/>
      </patternFill>
    </fill>
    <fill>
      <patternFill patternType="solid">
        <fgColor rgb="FF99FF99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theme="5" tint="0.59999389629810485"/>
        <bgColor rgb="FFCCC1DA"/>
      </patternFill>
    </fill>
    <fill>
      <patternFill patternType="solid">
        <fgColor theme="5" tint="0.59999389629810485"/>
        <bgColor rgb="FFE6E0EC"/>
      </patternFill>
    </fill>
    <fill>
      <patternFill patternType="solid">
        <fgColor rgb="FFFBD4B4"/>
        <bgColor rgb="FFFBD4B4"/>
      </patternFill>
    </fill>
    <fill>
      <patternFill patternType="solid">
        <fgColor theme="9" tint="0.59999389629810485"/>
        <bgColor rgb="FFCCC1DA"/>
      </patternFill>
    </fill>
    <fill>
      <patternFill patternType="solid">
        <fgColor theme="9" tint="0.59999389629810485"/>
        <bgColor rgb="FFE6E0EC"/>
      </patternFill>
    </fill>
    <fill>
      <patternFill patternType="solid">
        <fgColor rgb="FFC2D69B"/>
        <bgColor rgb="FFC2D69B"/>
      </patternFill>
    </fill>
    <fill>
      <patternFill patternType="solid">
        <fgColor theme="6" tint="0.39997558519241921"/>
        <bgColor rgb="FFCCC1DA"/>
      </patternFill>
    </fill>
    <fill>
      <patternFill patternType="solid">
        <fgColor theme="6" tint="0.39997558519241921"/>
        <bgColor rgb="FFE6E0EC"/>
      </patternFill>
    </fill>
    <fill>
      <patternFill patternType="solid">
        <fgColor theme="9" tint="0.59999389629810485"/>
        <bgColor rgb="FFE5B8B7"/>
      </patternFill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0"/>
      </patternFill>
    </fill>
    <fill>
      <patternFill patternType="solid">
        <fgColor rgb="FFFFCCFF"/>
        <bgColor rgb="FFE6E0EC"/>
      </patternFill>
    </fill>
    <fill>
      <patternFill patternType="solid">
        <fgColor theme="0"/>
        <bgColor theme="0"/>
      </patternFill>
    </fill>
    <fill>
      <patternFill patternType="solid">
        <fgColor rgb="FFD7E4BD"/>
        <bgColor rgb="FFD9D9D9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7" fontId="2" fillId="0" borderId="0" applyBorder="0" applyProtection="0"/>
    <xf numFmtId="0" fontId="37" fillId="0" borderId="0"/>
  </cellStyleXfs>
  <cellXfs count="489">
    <xf numFmtId="0" fontId="0" fillId="0" borderId="0" xfId="0"/>
    <xf numFmtId="0" fontId="3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5" fillId="2" borderId="0" xfId="1" applyFont="1" applyFill="1"/>
    <xf numFmtId="0" fontId="2" fillId="2" borderId="0" xfId="1" applyFill="1"/>
    <xf numFmtId="0" fontId="2" fillId="0" borderId="0" xfId="1"/>
    <xf numFmtId="0" fontId="4" fillId="0" borderId="0" xfId="1" applyFont="1" applyAlignment="1" applyProtection="1">
      <alignment horizontal="center" vertical="center"/>
      <protection locked="0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8" fillId="4" borderId="0" xfId="1" applyFont="1" applyFill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/>
    </xf>
    <xf numFmtId="0" fontId="9" fillId="7" borderId="0" xfId="1" applyFont="1" applyFill="1" applyAlignment="1">
      <alignment horizontal="center" vertical="center" wrapText="1"/>
    </xf>
    <xf numFmtId="0" fontId="9" fillId="7" borderId="3" xfId="1" applyFont="1" applyFill="1" applyBorder="1" applyAlignment="1">
      <alignment horizontal="center" vertical="center" wrapText="1"/>
    </xf>
    <xf numFmtId="164" fontId="9" fillId="7" borderId="3" xfId="1" applyNumberFormat="1" applyFont="1" applyFill="1" applyBorder="1" applyAlignment="1">
      <alignment horizontal="center" vertical="center" wrapText="1"/>
    </xf>
    <xf numFmtId="0" fontId="9" fillId="6" borderId="0" xfId="1" applyFont="1" applyFill="1" applyAlignment="1">
      <alignment horizontal="center" vertical="center" wrapText="1"/>
    </xf>
    <xf numFmtId="0" fontId="6" fillId="8" borderId="3" xfId="1" applyFont="1" applyFill="1" applyBorder="1" applyAlignment="1">
      <alignment horizontal="left" vertical="center"/>
    </xf>
    <xf numFmtId="164" fontId="4" fillId="9" borderId="3" xfId="2" applyFont="1" applyFill="1" applyBorder="1" applyAlignment="1" applyProtection="1">
      <alignment horizontal="center" vertical="center" wrapText="1"/>
    </xf>
    <xf numFmtId="164" fontId="11" fillId="9" borderId="0" xfId="2" applyFont="1" applyFill="1" applyBorder="1" applyAlignment="1" applyProtection="1">
      <alignment horizontal="center" vertical="center" wrapText="1"/>
    </xf>
    <xf numFmtId="0" fontId="2" fillId="10" borderId="0" xfId="1" applyFill="1"/>
    <xf numFmtId="0" fontId="6" fillId="11" borderId="3" xfId="1" applyFont="1" applyFill="1" applyBorder="1" applyAlignment="1">
      <alignment horizontal="left" vertical="center"/>
    </xf>
    <xf numFmtId="164" fontId="4" fillId="12" borderId="3" xfId="2" applyFont="1" applyFill="1" applyBorder="1" applyAlignment="1" applyProtection="1">
      <alignment horizontal="center" vertical="center" wrapText="1"/>
    </xf>
    <xf numFmtId="164" fontId="11" fillId="12" borderId="0" xfId="2" applyFont="1" applyFill="1" applyBorder="1" applyAlignment="1" applyProtection="1">
      <alignment horizontal="center" vertical="center" wrapText="1"/>
    </xf>
    <xf numFmtId="0" fontId="2" fillId="5" borderId="0" xfId="1" applyFill="1"/>
    <xf numFmtId="0" fontId="6" fillId="13" borderId="3" xfId="1" applyFont="1" applyFill="1" applyBorder="1" applyAlignment="1">
      <alignment horizontal="left" vertical="center"/>
    </xf>
    <xf numFmtId="164" fontId="4" fillId="13" borderId="3" xfId="2" applyFont="1" applyFill="1" applyBorder="1" applyAlignment="1" applyProtection="1">
      <alignment horizontal="center" vertical="center" wrapText="1"/>
    </xf>
    <xf numFmtId="164" fontId="4" fillId="14" borderId="3" xfId="2" applyFont="1" applyFill="1" applyBorder="1" applyAlignment="1" applyProtection="1">
      <alignment horizontal="center" vertical="center" wrapText="1"/>
    </xf>
    <xf numFmtId="164" fontId="4" fillId="13" borderId="0" xfId="2" applyFont="1" applyFill="1" applyBorder="1" applyAlignment="1" applyProtection="1">
      <alignment horizontal="center" vertical="center" wrapText="1"/>
    </xf>
    <xf numFmtId="0" fontId="2" fillId="15" borderId="0" xfId="1" applyFill="1"/>
    <xf numFmtId="0" fontId="6" fillId="16" borderId="3" xfId="1" applyFont="1" applyFill="1" applyBorder="1" applyAlignment="1">
      <alignment horizontal="left" vertical="center"/>
    </xf>
    <xf numFmtId="164" fontId="4" fillId="17" borderId="3" xfId="2" applyFont="1" applyFill="1" applyBorder="1" applyAlignment="1" applyProtection="1">
      <alignment horizontal="center" vertical="center" wrapText="1"/>
    </xf>
    <xf numFmtId="164" fontId="4" fillId="17" borderId="0" xfId="2" applyFont="1" applyFill="1" applyBorder="1" applyAlignment="1" applyProtection="1">
      <alignment horizontal="center" vertical="center" wrapText="1"/>
    </xf>
    <xf numFmtId="164" fontId="4" fillId="9" borderId="0" xfId="2" applyFont="1" applyFill="1" applyBorder="1" applyAlignment="1" applyProtection="1">
      <alignment horizontal="center" vertical="center" wrapText="1"/>
    </xf>
    <xf numFmtId="164" fontId="4" fillId="12" borderId="0" xfId="2" applyFont="1" applyFill="1" applyBorder="1" applyAlignment="1" applyProtection="1">
      <alignment horizontal="center" vertical="center" wrapText="1"/>
    </xf>
    <xf numFmtId="0" fontId="6" fillId="17" borderId="3" xfId="1" applyFont="1" applyFill="1" applyBorder="1" applyAlignment="1">
      <alignment horizontal="left" vertical="center"/>
    </xf>
    <xf numFmtId="165" fontId="4" fillId="14" borderId="3" xfId="2" applyNumberFormat="1" applyFont="1" applyFill="1" applyBorder="1" applyAlignment="1" applyProtection="1">
      <alignment horizontal="center" vertical="center" wrapText="1"/>
    </xf>
    <xf numFmtId="0" fontId="12" fillId="18" borderId="6" xfId="1" applyFont="1" applyFill="1" applyBorder="1" applyAlignment="1">
      <alignment vertical="center" wrapText="1"/>
    </xf>
    <xf numFmtId="0" fontId="8" fillId="10" borderId="0" xfId="1" applyFont="1" applyFill="1" applyAlignment="1">
      <alignment horizontal="center" vertical="center" wrapText="1"/>
    </xf>
    <xf numFmtId="0" fontId="8" fillId="5" borderId="0" xfId="1" applyFont="1" applyFill="1" applyAlignment="1">
      <alignment horizontal="center" vertical="center" wrapText="1"/>
    </xf>
    <xf numFmtId="0" fontId="6" fillId="14" borderId="3" xfId="1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19" borderId="3" xfId="0" applyFont="1" applyFill="1" applyBorder="1" applyAlignment="1">
      <alignment horizontal="left" vertical="center" wrapText="1"/>
    </xf>
    <xf numFmtId="0" fontId="4" fillId="19" borderId="3" xfId="0" applyFont="1" applyFill="1" applyBorder="1" applyAlignment="1">
      <alignment horizontal="center" vertical="center" wrapText="1"/>
    </xf>
    <xf numFmtId="164" fontId="4" fillId="19" borderId="7" xfId="2" applyFont="1" applyFill="1" applyBorder="1" applyAlignment="1" applyProtection="1">
      <alignment horizontal="center" vertical="center"/>
    </xf>
    <xf numFmtId="164" fontId="4" fillId="19" borderId="0" xfId="2" applyFont="1" applyFill="1" applyBorder="1" applyAlignment="1" applyProtection="1">
      <alignment horizontal="center" vertic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0" fontId="4" fillId="20" borderId="3" xfId="1" applyFont="1" applyFill="1" applyBorder="1" applyAlignment="1">
      <alignment horizontal="center" vertical="center" wrapText="1"/>
    </xf>
    <xf numFmtId="164" fontId="4" fillId="20" borderId="7" xfId="2" applyFont="1" applyFill="1" applyBorder="1" applyAlignment="1" applyProtection="1">
      <alignment horizontal="center" vertical="center" wrapText="1"/>
    </xf>
    <xf numFmtId="164" fontId="13" fillId="20" borderId="7" xfId="2" applyFont="1" applyFill="1" applyBorder="1" applyAlignment="1" applyProtection="1">
      <alignment horizontal="center" vertical="center" wrapText="1"/>
    </xf>
    <xf numFmtId="0" fontId="14" fillId="2" borderId="0" xfId="1" applyFont="1" applyFill="1"/>
    <xf numFmtId="0" fontId="2" fillId="21" borderId="0" xfId="1" applyFill="1"/>
    <xf numFmtId="0" fontId="4" fillId="22" borderId="3" xfId="0" applyFont="1" applyFill="1" applyBorder="1" applyAlignment="1">
      <alignment horizontal="left" wrapText="1"/>
    </xf>
    <xf numFmtId="0" fontId="4" fillId="22" borderId="3" xfId="0" applyFont="1" applyFill="1" applyBorder="1" applyAlignment="1">
      <alignment horizontal="center" vertical="center" wrapText="1"/>
    </xf>
    <xf numFmtId="164" fontId="4" fillId="22" borderId="7" xfId="2" applyFont="1" applyFill="1" applyBorder="1" applyAlignment="1" applyProtection="1">
      <alignment horizontal="center" vertical="center" wrapText="1"/>
    </xf>
    <xf numFmtId="164" fontId="9" fillId="23" borderId="3" xfId="1" applyNumberFormat="1" applyFont="1" applyFill="1" applyBorder="1" applyAlignment="1">
      <alignment horizontal="center" vertical="center" wrapText="1"/>
    </xf>
    <xf numFmtId="164" fontId="4" fillId="22" borderId="0" xfId="2" applyFont="1" applyFill="1" applyBorder="1" applyAlignment="1" applyProtection="1">
      <alignment horizontal="center" vertical="center" wrapText="1"/>
    </xf>
    <xf numFmtId="0" fontId="7" fillId="22" borderId="0" xfId="0" applyFont="1" applyFill="1" applyAlignment="1">
      <alignment wrapText="1"/>
    </xf>
    <xf numFmtId="0" fontId="4" fillId="19" borderId="3" xfId="0" applyFont="1" applyFill="1" applyBorder="1" applyAlignment="1">
      <alignment horizontal="left" wrapText="1"/>
    </xf>
    <xf numFmtId="164" fontId="4" fillId="19" borderId="7" xfId="2" applyFont="1" applyFill="1" applyBorder="1" applyAlignment="1" applyProtection="1">
      <alignment horizontal="center" vertical="center" wrapText="1"/>
    </xf>
    <xf numFmtId="164" fontId="4" fillId="19" borderId="0" xfId="2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6" fillId="19" borderId="7" xfId="0" applyFont="1" applyFill="1" applyBorder="1" applyAlignment="1">
      <alignment horizontal="left" vertical="center" wrapText="1"/>
    </xf>
    <xf numFmtId="164" fontId="4" fillId="24" borderId="7" xfId="2" applyFont="1" applyFill="1" applyBorder="1" applyAlignment="1" applyProtection="1">
      <alignment horizontal="center" vertical="center" wrapText="1"/>
    </xf>
    <xf numFmtId="0" fontId="7" fillId="19" borderId="0" xfId="0" applyFont="1" applyFill="1" applyAlignment="1">
      <alignment wrapText="1"/>
    </xf>
    <xf numFmtId="0" fontId="6" fillId="25" borderId="7" xfId="0" applyFont="1" applyFill="1" applyBorder="1" applyAlignment="1">
      <alignment horizontal="left" vertical="center" wrapText="1"/>
    </xf>
    <xf numFmtId="0" fontId="7" fillId="19" borderId="0" xfId="0" applyFont="1" applyFill="1"/>
    <xf numFmtId="0" fontId="8" fillId="0" borderId="7" xfId="0" applyFont="1" applyBorder="1" applyAlignment="1">
      <alignment horizontal="left" vertical="center" wrapText="1"/>
    </xf>
    <xf numFmtId="0" fontId="16" fillId="2" borderId="0" xfId="0" applyFont="1" applyFill="1"/>
    <xf numFmtId="0" fontId="17" fillId="2" borderId="0" xfId="0" applyFont="1" applyFill="1"/>
    <xf numFmtId="0" fontId="17" fillId="0" borderId="0" xfId="0" applyFont="1"/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25" borderId="7" xfId="0" applyFont="1" applyFill="1" applyBorder="1" applyAlignment="1">
      <alignment horizontal="left" vertical="center" wrapText="1"/>
    </xf>
    <xf numFmtId="0" fontId="15" fillId="2" borderId="0" xfId="0" applyFont="1" applyFill="1"/>
    <xf numFmtId="0" fontId="7" fillId="2" borderId="0" xfId="0" applyFont="1" applyFill="1"/>
    <xf numFmtId="0" fontId="7" fillId="0" borderId="0" xfId="0" applyFont="1"/>
    <xf numFmtId="0" fontId="8" fillId="2" borderId="3" xfId="0" applyFont="1" applyFill="1" applyBorder="1" applyAlignment="1">
      <alignment horizontal="left" vertical="center" wrapText="1"/>
    </xf>
    <xf numFmtId="0" fontId="6" fillId="26" borderId="7" xfId="0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center" vertical="center" wrapText="1"/>
    </xf>
    <xf numFmtId="164" fontId="4" fillId="27" borderId="7" xfId="2" applyFont="1" applyFill="1" applyBorder="1" applyAlignment="1" applyProtection="1">
      <alignment horizontal="center" vertical="center" wrapText="1"/>
    </xf>
    <xf numFmtId="164" fontId="13" fillId="27" borderId="7" xfId="2" applyFont="1" applyFill="1" applyBorder="1" applyAlignment="1" applyProtection="1">
      <alignment horizontal="center" vertical="center" wrapText="1"/>
    </xf>
    <xf numFmtId="164" fontId="4" fillId="26" borderId="0" xfId="2" applyFont="1" applyFill="1" applyBorder="1" applyAlignment="1" applyProtection="1">
      <alignment horizontal="center" vertical="center"/>
    </xf>
    <xf numFmtId="0" fontId="7" fillId="26" borderId="0" xfId="0" applyFont="1" applyFill="1"/>
    <xf numFmtId="164" fontId="13" fillId="24" borderId="7" xfId="2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6" fillId="28" borderId="8" xfId="1" applyFont="1" applyFill="1" applyBorder="1" applyAlignment="1">
      <alignment horizontal="left" vertical="center" wrapText="1"/>
    </xf>
    <xf numFmtId="0" fontId="4" fillId="28" borderId="3" xfId="1" applyFont="1" applyFill="1" applyBorder="1" applyAlignment="1">
      <alignment horizontal="center" vertical="center" wrapText="1"/>
    </xf>
    <xf numFmtId="164" fontId="4" fillId="28" borderId="7" xfId="2" applyFont="1" applyFill="1" applyBorder="1" applyAlignment="1" applyProtection="1">
      <alignment horizontal="center" vertical="center" wrapText="1"/>
    </xf>
    <xf numFmtId="164" fontId="4" fillId="28" borderId="0" xfId="2" applyFont="1" applyFill="1" applyBorder="1" applyAlignment="1" applyProtection="1">
      <alignment horizontal="center" vertical="center" wrapText="1"/>
    </xf>
    <xf numFmtId="0" fontId="18" fillId="2" borderId="0" xfId="1" applyFont="1" applyFill="1"/>
    <xf numFmtId="0" fontId="18" fillId="29" borderId="0" xfId="1" applyFont="1" applyFill="1"/>
    <xf numFmtId="0" fontId="8" fillId="22" borderId="9" xfId="0" applyFont="1" applyFill="1" applyBorder="1" applyAlignment="1">
      <alignment horizontal="left" vertical="center" wrapText="1"/>
    </xf>
    <xf numFmtId="164" fontId="4" fillId="30" borderId="7" xfId="2" applyFont="1" applyFill="1" applyBorder="1" applyAlignment="1" applyProtection="1">
      <alignment horizontal="center" vertical="center" wrapText="1"/>
    </xf>
    <xf numFmtId="164" fontId="13" fillId="30" borderId="7" xfId="2" applyFont="1" applyFill="1" applyBorder="1" applyAlignment="1" applyProtection="1">
      <alignment horizontal="center" vertical="center" wrapText="1"/>
    </xf>
    <xf numFmtId="0" fontId="15" fillId="22" borderId="0" xfId="0" applyFont="1" applyFill="1"/>
    <xf numFmtId="164" fontId="13" fillId="22" borderId="0" xfId="2" applyFont="1" applyFill="1" applyBorder="1" applyAlignment="1" applyProtection="1">
      <alignment horizontal="center" vertical="center"/>
    </xf>
    <xf numFmtId="0" fontId="8" fillId="25" borderId="9" xfId="0" applyFont="1" applyFill="1" applyBorder="1" applyAlignment="1">
      <alignment horizontal="left" vertical="center" wrapText="1"/>
    </xf>
    <xf numFmtId="2" fontId="4" fillId="22" borderId="3" xfId="0" applyNumberFormat="1" applyFont="1" applyFill="1" applyBorder="1" applyAlignment="1">
      <alignment horizontal="center" vertical="center" wrapText="1"/>
    </xf>
    <xf numFmtId="0" fontId="6" fillId="31" borderId="9" xfId="1" applyFont="1" applyFill="1" applyBorder="1" applyAlignment="1">
      <alignment horizontal="center" vertical="top" wrapText="1"/>
    </xf>
    <xf numFmtId="2" fontId="4" fillId="32" borderId="3" xfId="0" applyNumberFormat="1" applyFont="1" applyFill="1" applyBorder="1" applyAlignment="1">
      <alignment horizontal="center" vertical="center" wrapText="1"/>
    </xf>
    <xf numFmtId="164" fontId="4" fillId="33" borderId="7" xfId="2" applyFont="1" applyFill="1" applyBorder="1" applyAlignment="1" applyProtection="1">
      <alignment horizontal="center" vertical="center" wrapText="1"/>
    </xf>
    <xf numFmtId="164" fontId="13" fillId="33" borderId="7" xfId="2" applyFont="1" applyFill="1" applyBorder="1" applyAlignment="1" applyProtection="1">
      <alignment horizontal="center" vertical="center" wrapText="1"/>
    </xf>
    <xf numFmtId="164" fontId="4" fillId="32" borderId="7" xfId="2" applyFont="1" applyFill="1" applyBorder="1" applyAlignment="1" applyProtection="1">
      <alignment horizontal="center" vertical="center"/>
    </xf>
    <xf numFmtId="49" fontId="4" fillId="22" borderId="3" xfId="0" applyNumberFormat="1" applyFont="1" applyFill="1" applyBorder="1" applyAlignment="1">
      <alignment horizontal="center" vertical="center" wrapText="1"/>
    </xf>
    <xf numFmtId="0" fontId="6" fillId="34" borderId="9" xfId="1" applyFont="1" applyFill="1" applyBorder="1" applyAlignment="1">
      <alignment horizontal="center" vertical="top" wrapText="1"/>
    </xf>
    <xf numFmtId="49" fontId="4" fillId="32" borderId="3" xfId="0" applyNumberFormat="1" applyFont="1" applyFill="1" applyBorder="1" applyAlignment="1">
      <alignment horizontal="center" vertical="center" wrapText="1"/>
    </xf>
    <xf numFmtId="0" fontId="6" fillId="29" borderId="9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center" vertical="center" wrapText="1"/>
    </xf>
    <xf numFmtId="164" fontId="4" fillId="29" borderId="7" xfId="2" applyFont="1" applyFill="1" applyBorder="1" applyAlignment="1" applyProtection="1">
      <alignment horizontal="center" vertical="center"/>
    </xf>
    <xf numFmtId="164" fontId="13" fillId="28" borderId="7" xfId="2" applyFont="1" applyFill="1" applyBorder="1" applyAlignment="1" applyProtection="1">
      <alignment horizontal="center" vertical="center" wrapText="1"/>
    </xf>
    <xf numFmtId="164" fontId="4" fillId="29" borderId="0" xfId="2" applyFont="1" applyFill="1" applyBorder="1" applyAlignment="1" applyProtection="1">
      <alignment horizontal="center" vertical="center"/>
    </xf>
    <xf numFmtId="0" fontId="7" fillId="29" borderId="0" xfId="0" applyFont="1" applyFill="1"/>
    <xf numFmtId="0" fontId="6" fillId="35" borderId="9" xfId="0" applyFont="1" applyFill="1" applyBorder="1" applyAlignment="1">
      <alignment horizontal="left" vertical="center" wrapText="1"/>
    </xf>
    <xf numFmtId="0" fontId="4" fillId="35" borderId="3" xfId="0" applyFont="1" applyFill="1" applyBorder="1" applyAlignment="1">
      <alignment horizontal="center" vertical="center" wrapText="1"/>
    </xf>
    <xf numFmtId="164" fontId="4" fillId="35" borderId="7" xfId="2" applyFont="1" applyFill="1" applyBorder="1" applyAlignment="1" applyProtection="1">
      <alignment horizontal="center" vertical="center"/>
    </xf>
    <xf numFmtId="164" fontId="4" fillId="36" borderId="7" xfId="2" applyFont="1" applyFill="1" applyBorder="1" applyAlignment="1" applyProtection="1">
      <alignment horizontal="center" vertical="center" wrapText="1"/>
    </xf>
    <xf numFmtId="164" fontId="4" fillId="35" borderId="0" xfId="2" applyFont="1" applyFill="1" applyBorder="1" applyAlignment="1" applyProtection="1">
      <alignment horizontal="center" vertical="center"/>
    </xf>
    <xf numFmtId="0" fontId="6" fillId="22" borderId="9" xfId="0" applyFont="1" applyFill="1" applyBorder="1" applyAlignment="1">
      <alignment horizontal="left" vertical="center" wrapText="1"/>
    </xf>
    <xf numFmtId="164" fontId="4" fillId="22" borderId="7" xfId="2" applyFont="1" applyFill="1" applyBorder="1" applyAlignment="1" applyProtection="1">
      <alignment horizontal="center" vertical="center"/>
    </xf>
    <xf numFmtId="164" fontId="4" fillId="22" borderId="0" xfId="2" applyFont="1" applyFill="1" applyBorder="1" applyAlignment="1" applyProtection="1">
      <alignment horizontal="center" vertical="center"/>
    </xf>
    <xf numFmtId="164" fontId="4" fillId="2" borderId="7" xfId="2" applyFont="1" applyFill="1" applyBorder="1" applyAlignment="1" applyProtection="1">
      <alignment horizontal="center" vertical="center"/>
    </xf>
    <xf numFmtId="164" fontId="13" fillId="2" borderId="7" xfId="2" applyFont="1" applyFill="1" applyBorder="1" applyAlignment="1" applyProtection="1">
      <alignment horizontal="center" vertical="center"/>
    </xf>
    <xf numFmtId="0" fontId="12" fillId="22" borderId="9" xfId="0" applyFont="1" applyFill="1" applyBorder="1" applyAlignment="1">
      <alignment horizontal="left" vertical="center" wrapText="1"/>
    </xf>
    <xf numFmtId="164" fontId="13" fillId="22" borderId="7" xfId="2" applyFont="1" applyFill="1" applyBorder="1" applyAlignment="1" applyProtection="1">
      <alignment horizontal="center" vertical="center"/>
    </xf>
    <xf numFmtId="0" fontId="6" fillId="37" borderId="9" xfId="1" applyFont="1" applyFill="1" applyBorder="1" applyAlignment="1">
      <alignment horizontal="center" vertical="center" wrapText="1"/>
    </xf>
    <xf numFmtId="49" fontId="4" fillId="37" borderId="10" xfId="1" applyNumberFormat="1" applyFont="1" applyFill="1" applyBorder="1" applyAlignment="1">
      <alignment horizontal="center" vertical="center" wrapText="1"/>
    </xf>
    <xf numFmtId="164" fontId="4" fillId="38" borderId="3" xfId="2" applyFont="1" applyFill="1" applyBorder="1" applyAlignment="1" applyProtection="1">
      <alignment horizontal="center" vertical="center" wrapText="1"/>
    </xf>
    <xf numFmtId="164" fontId="19" fillId="2" borderId="0" xfId="2" applyFont="1" applyFill="1" applyBorder="1" applyProtection="1"/>
    <xf numFmtId="0" fontId="18" fillId="32" borderId="0" xfId="1" applyFont="1" applyFill="1"/>
    <xf numFmtId="0" fontId="6" fillId="39" borderId="9" xfId="1" applyFont="1" applyFill="1" applyBorder="1" applyAlignment="1">
      <alignment horizontal="left" vertical="center" wrapText="1"/>
    </xf>
    <xf numFmtId="49" fontId="4" fillId="39" borderId="10" xfId="1" applyNumberFormat="1" applyFont="1" applyFill="1" applyBorder="1" applyAlignment="1">
      <alignment horizontal="center" vertical="center" wrapText="1"/>
    </xf>
    <xf numFmtId="164" fontId="20" fillId="40" borderId="3" xfId="2" applyFont="1" applyFill="1" applyBorder="1" applyAlignment="1" applyProtection="1">
      <alignment horizontal="center" vertical="center" wrapText="1"/>
    </xf>
    <xf numFmtId="164" fontId="20" fillId="40" borderId="0" xfId="2" applyFont="1" applyFill="1" applyBorder="1" applyAlignment="1" applyProtection="1">
      <alignment horizontal="center" vertical="center" wrapText="1"/>
    </xf>
    <xf numFmtId="0" fontId="6" fillId="7" borderId="9" xfId="1" applyFont="1" applyFill="1" applyBorder="1" applyAlignment="1">
      <alignment horizontal="left" wrapText="1"/>
    </xf>
    <xf numFmtId="49" fontId="4" fillId="41" borderId="10" xfId="1" applyNumberFormat="1" applyFont="1" applyFill="1" applyBorder="1" applyAlignment="1">
      <alignment horizontal="center" vertical="center" wrapText="1"/>
    </xf>
    <xf numFmtId="164" fontId="20" fillId="42" borderId="3" xfId="2" applyFont="1" applyFill="1" applyBorder="1" applyAlignment="1" applyProtection="1">
      <alignment horizontal="center" vertical="center" wrapText="1"/>
    </xf>
    <xf numFmtId="164" fontId="21" fillId="2" borderId="3" xfId="2" applyFont="1" applyFill="1" applyBorder="1" applyProtection="1"/>
    <xf numFmtId="0" fontId="2" fillId="26" borderId="0" xfId="1" applyFill="1"/>
    <xf numFmtId="164" fontId="19" fillId="19" borderId="0" xfId="2" applyFont="1" applyFill="1" applyBorder="1" applyProtection="1"/>
    <xf numFmtId="0" fontId="18" fillId="26" borderId="0" xfId="1" applyFont="1" applyFill="1"/>
    <xf numFmtId="164" fontId="4" fillId="42" borderId="3" xfId="2" applyFont="1" applyFill="1" applyBorder="1" applyAlignment="1" applyProtection="1">
      <alignment horizontal="center" vertical="center" wrapText="1"/>
    </xf>
    <xf numFmtId="1" fontId="4" fillId="2" borderId="7" xfId="1" applyNumberFormat="1" applyFont="1" applyFill="1" applyBorder="1" applyAlignment="1">
      <alignment horizontal="center" wrapText="1"/>
    </xf>
    <xf numFmtId="164" fontId="4" fillId="2" borderId="3" xfId="2" applyFont="1" applyFill="1" applyBorder="1" applyAlignment="1" applyProtection="1">
      <alignment horizontal="center" vertical="center"/>
      <protection locked="0"/>
    </xf>
    <xf numFmtId="164" fontId="13" fillId="2" borderId="3" xfId="2" applyFont="1" applyFill="1" applyBorder="1" applyAlignment="1" applyProtection="1">
      <alignment wrapText="1"/>
    </xf>
    <xf numFmtId="0" fontId="4" fillId="2" borderId="0" xfId="1" applyFont="1" applyFill="1" applyAlignment="1">
      <alignment wrapText="1"/>
    </xf>
    <xf numFmtId="0" fontId="6" fillId="2" borderId="0" xfId="1" applyFont="1" applyFill="1" applyAlignment="1">
      <alignment wrapText="1"/>
    </xf>
    <xf numFmtId="0" fontId="6" fillId="43" borderId="9" xfId="1" applyFont="1" applyFill="1" applyBorder="1" applyAlignment="1">
      <alignment horizontal="left" wrapText="1"/>
    </xf>
    <xf numFmtId="1" fontId="4" fillId="19" borderId="7" xfId="1" applyNumberFormat="1" applyFont="1" applyFill="1" applyBorder="1" applyAlignment="1">
      <alignment horizontal="center" wrapText="1"/>
    </xf>
    <xf numFmtId="164" fontId="4" fillId="19" borderId="3" xfId="2" applyFont="1" applyFill="1" applyBorder="1" applyAlignment="1" applyProtection="1">
      <alignment horizontal="center" vertical="center"/>
      <protection locked="0"/>
    </xf>
    <xf numFmtId="164" fontId="4" fillId="19" borderId="0" xfId="2" applyFont="1" applyFill="1" applyBorder="1" applyAlignment="1" applyProtection="1">
      <alignment horizontal="center" vertical="center"/>
      <protection locked="0"/>
    </xf>
    <xf numFmtId="164" fontId="4" fillId="7" borderId="3" xfId="2" applyFont="1" applyFill="1" applyBorder="1" applyAlignment="1" applyProtection="1">
      <alignment horizontal="center" vertical="center"/>
      <protection locked="0"/>
    </xf>
    <xf numFmtId="0" fontId="6" fillId="26" borderId="0" xfId="1" applyFont="1" applyFill="1" applyAlignment="1">
      <alignment wrapText="1"/>
    </xf>
    <xf numFmtId="164" fontId="4" fillId="43" borderId="3" xfId="2" applyFont="1" applyFill="1" applyBorder="1" applyAlignment="1" applyProtection="1">
      <alignment horizontal="center" vertical="center"/>
      <protection locked="0"/>
    </xf>
    <xf numFmtId="164" fontId="4" fillId="43" borderId="0" xfId="2" applyFont="1" applyFill="1" applyBorder="1" applyAlignment="1" applyProtection="1">
      <alignment horizontal="center" vertical="center"/>
      <protection locked="0"/>
    </xf>
    <xf numFmtId="1" fontId="4" fillId="7" borderId="7" xfId="1" applyNumberFormat="1" applyFont="1" applyFill="1" applyBorder="1" applyAlignment="1">
      <alignment horizontal="center" wrapText="1"/>
    </xf>
    <xf numFmtId="164" fontId="22" fillId="2" borderId="3" xfId="2" applyFont="1" applyFill="1" applyBorder="1" applyProtection="1"/>
    <xf numFmtId="0" fontId="6" fillId="24" borderId="9" xfId="1" applyFont="1" applyFill="1" applyBorder="1" applyAlignment="1">
      <alignment horizontal="left" wrapText="1"/>
    </xf>
    <xf numFmtId="166" fontId="4" fillId="24" borderId="7" xfId="1" applyNumberFormat="1" applyFont="1" applyFill="1" applyBorder="1" applyAlignment="1">
      <alignment horizontal="center" wrapText="1"/>
    </xf>
    <xf numFmtId="164" fontId="4" fillId="24" borderId="3" xfId="2" applyFont="1" applyFill="1" applyBorder="1" applyAlignment="1" applyProtection="1">
      <alignment horizontal="center" vertical="center"/>
    </xf>
    <xf numFmtId="0" fontId="12" fillId="44" borderId="9" xfId="1" applyFont="1" applyFill="1" applyBorder="1" applyAlignment="1">
      <alignment horizontal="left" wrapText="1"/>
    </xf>
    <xf numFmtId="166" fontId="20" fillId="44" borderId="7" xfId="1" applyNumberFormat="1" applyFont="1" applyFill="1" applyBorder="1" applyAlignment="1">
      <alignment horizontal="center" wrapText="1"/>
    </xf>
    <xf numFmtId="164" fontId="20" fillId="44" borderId="3" xfId="2" applyFont="1" applyFill="1" applyBorder="1" applyAlignment="1" applyProtection="1">
      <alignment horizontal="center" vertical="center"/>
    </xf>
    <xf numFmtId="164" fontId="4" fillId="44" borderId="7" xfId="2" applyFont="1" applyFill="1" applyBorder="1" applyAlignment="1" applyProtection="1">
      <alignment horizontal="center" vertical="center" wrapText="1"/>
    </xf>
    <xf numFmtId="164" fontId="20" fillId="44" borderId="0" xfId="2" applyFont="1" applyFill="1" applyBorder="1" applyAlignment="1" applyProtection="1">
      <alignment horizontal="center" vertical="center"/>
    </xf>
    <xf numFmtId="0" fontId="23" fillId="4" borderId="0" xfId="1" applyFont="1" applyFill="1"/>
    <xf numFmtId="0" fontId="8" fillId="7" borderId="9" xfId="1" applyFont="1" applyFill="1" applyBorder="1" applyAlignment="1">
      <alignment horizontal="left" vertical="top" wrapText="1"/>
    </xf>
    <xf numFmtId="1" fontId="4" fillId="0" borderId="7" xfId="1" applyNumberFormat="1" applyFont="1" applyBorder="1" applyAlignment="1">
      <alignment horizontal="center" vertical="center"/>
    </xf>
    <xf numFmtId="164" fontId="13" fillId="0" borderId="11" xfId="2" applyFont="1" applyBorder="1" applyAlignment="1" applyProtection="1">
      <alignment horizontal="center" vertical="center"/>
      <protection locked="0"/>
    </xf>
    <xf numFmtId="0" fontId="13" fillId="2" borderId="0" xfId="1" applyFont="1" applyFill="1" applyAlignment="1">
      <alignment wrapText="1"/>
    </xf>
    <xf numFmtId="0" fontId="8" fillId="2" borderId="0" xfId="1" applyFont="1" applyFill="1" applyAlignment="1">
      <alignment wrapText="1"/>
    </xf>
    <xf numFmtId="0" fontId="8" fillId="2" borderId="0" xfId="1" applyFont="1" applyFill="1" applyAlignment="1" applyProtection="1">
      <alignment wrapText="1"/>
      <protection locked="0"/>
    </xf>
    <xf numFmtId="0" fontId="8" fillId="0" borderId="0" xfId="1" applyFont="1" applyAlignment="1" applyProtection="1">
      <alignment wrapText="1"/>
      <protection locked="0"/>
    </xf>
    <xf numFmtId="0" fontId="8" fillId="7" borderId="9" xfId="1" applyFont="1" applyFill="1" applyBorder="1" applyAlignment="1">
      <alignment horizontal="left" wrapText="1"/>
    </xf>
    <xf numFmtId="0" fontId="2" fillId="2" borderId="0" xfId="1" applyFill="1" applyProtection="1">
      <protection locked="0"/>
    </xf>
    <xf numFmtId="0" fontId="2" fillId="0" borderId="0" xfId="1" applyProtection="1">
      <protection locked="0"/>
    </xf>
    <xf numFmtId="0" fontId="6" fillId="24" borderId="9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vertical="center" wrapText="1"/>
    </xf>
    <xf numFmtId="0" fontId="6" fillId="26" borderId="0" xfId="1" applyFont="1" applyFill="1" applyAlignment="1">
      <alignment vertical="center" wrapText="1"/>
    </xf>
    <xf numFmtId="164" fontId="4" fillId="0" borderId="3" xfId="2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wrapText="1"/>
    </xf>
    <xf numFmtId="0" fontId="8" fillId="45" borderId="4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wrapText="1"/>
    </xf>
    <xf numFmtId="0" fontId="4" fillId="2" borderId="7" xfId="1" applyFont="1" applyFill="1" applyBorder="1" applyAlignment="1">
      <alignment horizontal="center" vertical="center" wrapText="1"/>
    </xf>
    <xf numFmtId="164" fontId="4" fillId="6" borderId="3" xfId="2" applyFont="1" applyFill="1" applyBorder="1" applyAlignment="1" applyProtection="1">
      <alignment horizontal="center" vertical="center"/>
      <protection locked="0"/>
    </xf>
    <xf numFmtId="0" fontId="8" fillId="2" borderId="4" xfId="1" applyFont="1" applyFill="1" applyBorder="1" applyAlignment="1">
      <alignment vertical="top" wrapText="1"/>
    </xf>
    <xf numFmtId="0" fontId="8" fillId="2" borderId="4" xfId="1" applyFont="1" applyFill="1" applyBorder="1" applyAlignment="1">
      <alignment horizontal="left" vertical="top" wrapText="1"/>
    </xf>
    <xf numFmtId="164" fontId="13" fillId="7" borderId="3" xfId="2" applyFont="1" applyFill="1" applyBorder="1" applyAlignment="1" applyProtection="1">
      <alignment wrapText="1"/>
    </xf>
    <xf numFmtId="0" fontId="13" fillId="7" borderId="0" xfId="1" applyFont="1" applyFill="1" applyAlignment="1">
      <alignment wrapText="1"/>
    </xf>
    <xf numFmtId="0" fontId="8" fillId="7" borderId="0" xfId="1" applyFont="1" applyFill="1" applyAlignment="1">
      <alignment wrapText="1"/>
    </xf>
    <xf numFmtId="0" fontId="8" fillId="6" borderId="0" xfId="1" applyFont="1" applyFill="1" applyAlignment="1">
      <alignment wrapText="1"/>
    </xf>
    <xf numFmtId="0" fontId="8" fillId="46" borderId="4" xfId="1" applyFont="1" applyFill="1" applyBorder="1" applyAlignment="1">
      <alignment horizontal="left" vertical="center" wrapText="1"/>
    </xf>
    <xf numFmtId="0" fontId="4" fillId="46" borderId="7" xfId="1" applyFont="1" applyFill="1" applyBorder="1" applyAlignment="1">
      <alignment horizontal="center" vertical="center" wrapText="1"/>
    </xf>
    <xf numFmtId="1" fontId="4" fillId="46" borderId="7" xfId="1" applyNumberFormat="1" applyFont="1" applyFill="1" applyBorder="1" applyAlignment="1">
      <alignment horizontal="center" vertical="center"/>
    </xf>
    <xf numFmtId="0" fontId="4" fillId="19" borderId="0" xfId="1" applyFont="1" applyFill="1" applyAlignment="1">
      <alignment wrapText="1"/>
    </xf>
    <xf numFmtId="0" fontId="8" fillId="2" borderId="9" xfId="1" applyFont="1" applyFill="1" applyBorder="1" applyAlignment="1">
      <alignment vertical="top" wrapText="1"/>
    </xf>
    <xf numFmtId="1" fontId="4" fillId="0" borderId="7" xfId="1" applyNumberFormat="1" applyFont="1" applyBorder="1" applyAlignment="1">
      <alignment horizontal="center"/>
    </xf>
    <xf numFmtId="0" fontId="8" fillId="7" borderId="9" xfId="1" applyFont="1" applyFill="1" applyBorder="1" applyAlignment="1">
      <alignment vertical="top" wrapText="1"/>
    </xf>
    <xf numFmtId="0" fontId="6" fillId="0" borderId="0" xfId="1" applyFont="1" applyAlignment="1">
      <alignment wrapText="1"/>
    </xf>
    <xf numFmtId="0" fontId="8" fillId="7" borderId="9" xfId="1" applyFont="1" applyFill="1" applyBorder="1" applyAlignment="1">
      <alignment vertical="center" wrapText="1"/>
    </xf>
    <xf numFmtId="1" fontId="4" fillId="6" borderId="7" xfId="1" applyNumberFormat="1" applyFont="1" applyFill="1" applyBorder="1" applyAlignment="1">
      <alignment horizontal="center" vertical="center"/>
    </xf>
    <xf numFmtId="164" fontId="13" fillId="7" borderId="3" xfId="2" applyFont="1" applyFill="1" applyBorder="1" applyAlignment="1" applyProtection="1">
      <alignment vertical="center" wrapText="1"/>
    </xf>
    <xf numFmtId="0" fontId="4" fillId="7" borderId="0" xfId="1" applyFont="1" applyFill="1" applyAlignment="1">
      <alignment vertical="center" wrapText="1"/>
    </xf>
    <xf numFmtId="0" fontId="6" fillId="7" borderId="0" xfId="1" applyFont="1" applyFill="1" applyAlignment="1">
      <alignment vertical="center" wrapText="1"/>
    </xf>
    <xf numFmtId="0" fontId="6" fillId="6" borderId="0" xfId="1" applyFont="1" applyFill="1" applyAlignment="1">
      <alignment vertical="center" wrapText="1"/>
    </xf>
    <xf numFmtId="49" fontId="8" fillId="2" borderId="4" xfId="3" applyNumberFormat="1" applyFont="1" applyFill="1" applyBorder="1" applyAlignment="1" applyProtection="1">
      <alignment wrapText="1"/>
    </xf>
    <xf numFmtId="0" fontId="6" fillId="47" borderId="4" xfId="1" applyFont="1" applyFill="1" applyBorder="1" applyAlignment="1">
      <alignment horizontal="left" vertical="center" wrapText="1"/>
    </xf>
    <xf numFmtId="1" fontId="4" fillId="47" borderId="7" xfId="1" applyNumberFormat="1" applyFont="1" applyFill="1" applyBorder="1" applyAlignment="1">
      <alignment horizontal="center" vertical="center"/>
    </xf>
    <xf numFmtId="164" fontId="4" fillId="47" borderId="3" xfId="2" applyFont="1" applyFill="1" applyBorder="1" applyAlignment="1" applyProtection="1">
      <alignment horizontal="center" vertical="center"/>
      <protection locked="0"/>
    </xf>
    <xf numFmtId="0" fontId="24" fillId="2" borderId="0" xfId="1" applyFont="1" applyFill="1"/>
    <xf numFmtId="0" fontId="25" fillId="2" borderId="0" xfId="1" applyFont="1" applyFill="1"/>
    <xf numFmtId="1" fontId="4" fillId="7" borderId="7" xfId="1" applyNumberFormat="1" applyFont="1" applyFill="1" applyBorder="1" applyAlignment="1">
      <alignment horizontal="center"/>
    </xf>
    <xf numFmtId="0" fontId="25" fillId="0" borderId="0" xfId="1" applyFont="1"/>
    <xf numFmtId="1" fontId="4" fillId="6" borderId="7" xfId="1" applyNumberFormat="1" applyFont="1" applyFill="1" applyBorder="1" applyAlignment="1">
      <alignment horizontal="center"/>
    </xf>
    <xf numFmtId="0" fontId="26" fillId="7" borderId="0" xfId="1" applyFont="1" applyFill="1" applyAlignment="1">
      <alignment wrapText="1"/>
    </xf>
    <xf numFmtId="0" fontId="27" fillId="7" borderId="0" xfId="1" applyFont="1" applyFill="1" applyAlignment="1">
      <alignment wrapText="1"/>
    </xf>
    <xf numFmtId="0" fontId="27" fillId="6" borderId="0" xfId="1" applyFont="1" applyFill="1" applyAlignment="1">
      <alignment wrapText="1"/>
    </xf>
    <xf numFmtId="0" fontId="8" fillId="46" borderId="9" xfId="1" applyFont="1" applyFill="1" applyBorder="1" applyAlignment="1">
      <alignment vertical="top" wrapText="1"/>
    </xf>
    <xf numFmtId="1" fontId="4" fillId="46" borderId="7" xfId="1" applyNumberFormat="1" applyFont="1" applyFill="1" applyBorder="1" applyAlignment="1">
      <alignment horizontal="center"/>
    </xf>
    <xf numFmtId="0" fontId="8" fillId="46" borderId="9" xfId="1" applyFont="1" applyFill="1" applyBorder="1" applyAlignment="1">
      <alignment vertical="center" wrapText="1"/>
    </xf>
    <xf numFmtId="164" fontId="13" fillId="2" borderId="3" xfId="2" applyFont="1" applyFill="1" applyBorder="1" applyAlignment="1" applyProtection="1">
      <alignment vertical="center" wrapText="1"/>
    </xf>
    <xf numFmtId="0" fontId="4" fillId="2" borderId="0" xfId="1" applyFont="1" applyFill="1" applyAlignment="1">
      <alignment vertical="center" wrapText="1"/>
    </xf>
    <xf numFmtId="0" fontId="6" fillId="0" borderId="0" xfId="1" applyFont="1" applyAlignment="1">
      <alignment vertical="center" wrapText="1"/>
    </xf>
    <xf numFmtId="1" fontId="4" fillId="24" borderId="7" xfId="1" applyNumberFormat="1" applyFont="1" applyFill="1" applyBorder="1" applyAlignment="1">
      <alignment horizontal="center" wrapText="1"/>
    </xf>
    <xf numFmtId="164" fontId="4" fillId="24" borderId="3" xfId="2" applyFont="1" applyFill="1" applyBorder="1" applyAlignment="1" applyProtection="1">
      <alignment horizontal="center" vertical="center"/>
      <protection locked="0"/>
    </xf>
    <xf numFmtId="164" fontId="4" fillId="19" borderId="3" xfId="2" applyFont="1" applyFill="1" applyBorder="1" applyAlignment="1" applyProtection="1">
      <alignment wrapText="1"/>
    </xf>
    <xf numFmtId="0" fontId="12" fillId="27" borderId="9" xfId="1" applyFont="1" applyFill="1" applyBorder="1" applyAlignment="1">
      <alignment horizontal="left" vertical="center" wrapText="1"/>
    </xf>
    <xf numFmtId="166" fontId="20" fillId="27" borderId="7" xfId="1" applyNumberFormat="1" applyFont="1" applyFill="1" applyBorder="1" applyAlignment="1">
      <alignment horizontal="center" wrapText="1"/>
    </xf>
    <xf numFmtId="164" fontId="20" fillId="27" borderId="3" xfId="2" applyFont="1" applyFill="1" applyBorder="1" applyAlignment="1" applyProtection="1">
      <alignment horizontal="center" vertical="center"/>
    </xf>
    <xf numFmtId="0" fontId="20" fillId="2" borderId="0" xfId="1" applyFont="1" applyFill="1" applyAlignment="1">
      <alignment vertical="center" wrapText="1"/>
    </xf>
    <xf numFmtId="0" fontId="12" fillId="2" borderId="0" xfId="1" applyFont="1" applyFill="1" applyAlignment="1">
      <alignment vertical="center" wrapText="1"/>
    </xf>
    <xf numFmtId="0" fontId="12" fillId="26" borderId="0" xfId="1" applyFont="1" applyFill="1" applyAlignment="1">
      <alignment vertical="center" wrapText="1"/>
    </xf>
    <xf numFmtId="0" fontId="4" fillId="19" borderId="0" xfId="1" applyFont="1" applyFill="1" applyAlignment="1">
      <alignment vertical="center" wrapText="1"/>
    </xf>
    <xf numFmtId="0" fontId="6" fillId="48" borderId="0" xfId="1" applyFont="1" applyFill="1" applyAlignment="1">
      <alignment vertical="center" wrapText="1"/>
    </xf>
    <xf numFmtId="1" fontId="4" fillId="7" borderId="7" xfId="1" applyNumberFormat="1" applyFont="1" applyFill="1" applyBorder="1" applyAlignment="1">
      <alignment horizontal="center" vertical="center"/>
    </xf>
    <xf numFmtId="0" fontId="6" fillId="43" borderId="9" xfId="1" applyFont="1" applyFill="1" applyBorder="1" applyAlignment="1">
      <alignment horizontal="left" vertical="top" wrapText="1"/>
    </xf>
    <xf numFmtId="1" fontId="4" fillId="19" borderId="7" xfId="1" applyNumberFormat="1" applyFont="1" applyFill="1" applyBorder="1" applyAlignment="1">
      <alignment horizontal="center"/>
    </xf>
    <xf numFmtId="164" fontId="4" fillId="19" borderId="3" xfId="2" applyFont="1" applyFill="1" applyBorder="1" applyAlignment="1" applyProtection="1">
      <alignment horizontal="center" vertical="center"/>
    </xf>
    <xf numFmtId="0" fontId="6" fillId="48" borderId="0" xfId="1" applyFont="1" applyFill="1" applyAlignment="1">
      <alignment wrapText="1"/>
    </xf>
    <xf numFmtId="0" fontId="6" fillId="49" borderId="9" xfId="1" applyFont="1" applyFill="1" applyBorder="1" applyAlignment="1">
      <alignment horizontal="left" vertical="center" wrapText="1"/>
    </xf>
    <xf numFmtId="1" fontId="4" fillId="49" borderId="7" xfId="1" applyNumberFormat="1" applyFont="1" applyFill="1" applyBorder="1" applyAlignment="1">
      <alignment horizontal="center" vertical="center"/>
    </xf>
    <xf numFmtId="164" fontId="4" fillId="49" borderId="3" xfId="2" applyFont="1" applyFill="1" applyBorder="1" applyAlignment="1" applyProtection="1">
      <alignment horizontal="center" vertical="center"/>
      <protection locked="0"/>
    </xf>
    <xf numFmtId="0" fontId="4" fillId="7" borderId="0" xfId="1" applyFont="1" applyFill="1" applyAlignment="1">
      <alignment wrapText="1"/>
    </xf>
    <xf numFmtId="0" fontId="6" fillId="7" borderId="0" xfId="1" applyFont="1" applyFill="1" applyAlignment="1">
      <alignment wrapText="1"/>
    </xf>
    <xf numFmtId="0" fontId="6" fillId="50" borderId="9" xfId="1" applyFont="1" applyFill="1" applyBorder="1" applyAlignment="1">
      <alignment horizontal="left" vertical="center" wrapText="1"/>
    </xf>
    <xf numFmtId="1" fontId="4" fillId="50" borderId="7" xfId="1" applyNumberFormat="1" applyFont="1" applyFill="1" applyBorder="1" applyAlignment="1">
      <alignment horizontal="center" vertical="center"/>
    </xf>
    <xf numFmtId="164" fontId="4" fillId="50" borderId="3" xfId="2" applyFont="1" applyFill="1" applyBorder="1" applyAlignment="1" applyProtection="1">
      <alignment horizontal="center" vertical="center"/>
    </xf>
    <xf numFmtId="0" fontId="4" fillId="43" borderId="0" xfId="1" applyFont="1" applyFill="1" applyAlignment="1">
      <alignment wrapText="1"/>
    </xf>
    <xf numFmtId="0" fontId="6" fillId="51" borderId="0" xfId="1" applyFont="1" applyFill="1" applyAlignment="1">
      <alignment wrapText="1"/>
    </xf>
    <xf numFmtId="1" fontId="4" fillId="43" borderId="7" xfId="1" applyNumberFormat="1" applyFont="1" applyFill="1" applyBorder="1" applyAlignment="1">
      <alignment horizontal="center"/>
    </xf>
    <xf numFmtId="0" fontId="8" fillId="7" borderId="4" xfId="1" applyFont="1" applyFill="1" applyBorder="1" applyAlignment="1">
      <alignment wrapText="1"/>
    </xf>
    <xf numFmtId="0" fontId="6" fillId="43" borderId="9" xfId="1" applyFont="1" applyFill="1" applyBorder="1" applyAlignment="1">
      <alignment wrapText="1"/>
    </xf>
    <xf numFmtId="0" fontId="8" fillId="7" borderId="9" xfId="1" applyFont="1" applyFill="1" applyBorder="1" applyAlignment="1">
      <alignment horizontal="left" vertical="center" wrapText="1"/>
    </xf>
    <xf numFmtId="0" fontId="21" fillId="2" borderId="0" xfId="1" applyFont="1" applyFill="1"/>
    <xf numFmtId="0" fontId="5" fillId="0" borderId="0" xfId="1" applyFont="1"/>
    <xf numFmtId="0" fontId="8" fillId="2" borderId="7" xfId="0" applyFont="1" applyFill="1" applyBorder="1" applyAlignment="1">
      <alignment horizontal="left" vertical="top" wrapText="1"/>
    </xf>
    <xf numFmtId="1" fontId="4" fillId="2" borderId="7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top" wrapText="1"/>
    </xf>
    <xf numFmtId="0" fontId="6" fillId="43" borderId="9" xfId="1" applyFont="1" applyFill="1" applyBorder="1" applyAlignment="1">
      <alignment horizontal="left" vertical="center" wrapText="1"/>
    </xf>
    <xf numFmtId="1" fontId="4" fillId="43" borderId="7" xfId="1" applyNumberFormat="1" applyFont="1" applyFill="1" applyBorder="1" applyAlignment="1">
      <alignment horizontal="center" vertical="center"/>
    </xf>
    <xf numFmtId="164" fontId="4" fillId="43" borderId="3" xfId="2" applyFont="1" applyFill="1" applyBorder="1" applyAlignment="1" applyProtection="1">
      <alignment horizontal="center" vertical="center"/>
    </xf>
    <xf numFmtId="0" fontId="28" fillId="19" borderId="0" xfId="1" applyFont="1" applyFill="1"/>
    <xf numFmtId="0" fontId="29" fillId="2" borderId="0" xfId="1" applyFont="1" applyFill="1"/>
    <xf numFmtId="0" fontId="29" fillId="48" borderId="0" xfId="1" applyFont="1" applyFill="1"/>
    <xf numFmtId="166" fontId="4" fillId="31" borderId="7" xfId="1" applyNumberFormat="1" applyFont="1" applyFill="1" applyBorder="1" applyAlignment="1">
      <alignment horizontal="center" vertical="center"/>
    </xf>
    <xf numFmtId="164" fontId="4" fillId="52" borderId="3" xfId="2" applyFont="1" applyFill="1" applyBorder="1" applyAlignment="1" applyProtection="1">
      <alignment horizontal="center" vertical="center"/>
    </xf>
    <xf numFmtId="164" fontId="4" fillId="52" borderId="0" xfId="2" applyFont="1" applyFill="1" applyBorder="1" applyAlignment="1" applyProtection="1">
      <alignment horizontal="center" vertical="center"/>
    </xf>
    <xf numFmtId="0" fontId="6" fillId="32" borderId="0" xfId="1" applyFont="1" applyFill="1" applyAlignment="1">
      <alignment wrapText="1"/>
    </xf>
    <xf numFmtId="0" fontId="8" fillId="6" borderId="9" xfId="1" applyFont="1" applyFill="1" applyBorder="1" applyAlignment="1">
      <alignment vertical="top" wrapText="1"/>
    </xf>
    <xf numFmtId="164" fontId="30" fillId="2" borderId="3" xfId="2" applyFont="1" applyFill="1" applyBorder="1" applyAlignment="1" applyProtection="1">
      <alignment horizontal="center" vertical="center"/>
      <protection locked="0"/>
    </xf>
    <xf numFmtId="0" fontId="8" fillId="6" borderId="4" xfId="1" applyFont="1" applyFill="1" applyBorder="1" applyAlignment="1">
      <alignment vertical="top" wrapText="1"/>
    </xf>
    <xf numFmtId="164" fontId="30" fillId="7" borderId="3" xfId="2" applyFont="1" applyFill="1" applyBorder="1" applyAlignment="1" applyProtection="1">
      <alignment horizontal="center" vertical="center"/>
      <protection locked="0"/>
    </xf>
    <xf numFmtId="0" fontId="8" fillId="6" borderId="9" xfId="1" applyFont="1" applyFill="1" applyBorder="1" applyAlignment="1">
      <alignment horizontal="left" vertical="center" wrapText="1"/>
    </xf>
    <xf numFmtId="164" fontId="30" fillId="19" borderId="3" xfId="2" applyFont="1" applyFill="1" applyBorder="1" applyAlignment="1" applyProtection="1">
      <alignment horizontal="center" vertical="center"/>
      <protection locked="0"/>
    </xf>
    <xf numFmtId="164" fontId="30" fillId="19" borderId="0" xfId="2" applyFont="1" applyFill="1" applyBorder="1" applyAlignment="1" applyProtection="1">
      <alignment horizontal="center" vertical="center"/>
      <protection locked="0"/>
    </xf>
    <xf numFmtId="0" fontId="29" fillId="0" borderId="0" xfId="1" applyFont="1"/>
    <xf numFmtId="168" fontId="4" fillId="31" borderId="7" xfId="1" applyNumberFormat="1" applyFont="1" applyFill="1" applyBorder="1" applyAlignment="1">
      <alignment horizontal="center" vertical="center"/>
    </xf>
    <xf numFmtId="164" fontId="4" fillId="31" borderId="3" xfId="2" applyFont="1" applyFill="1" applyBorder="1" applyAlignment="1" applyProtection="1">
      <alignment horizontal="center" vertical="center"/>
    </xf>
    <xf numFmtId="164" fontId="4" fillId="31" borderId="0" xfId="2" applyFont="1" applyFill="1" applyBorder="1" applyAlignment="1" applyProtection="1">
      <alignment horizontal="center" vertical="center"/>
    </xf>
    <xf numFmtId="166" fontId="4" fillId="24" borderId="7" xfId="1" applyNumberFormat="1" applyFont="1" applyFill="1" applyBorder="1" applyAlignment="1">
      <alignment horizontal="center" vertical="center"/>
    </xf>
    <xf numFmtId="0" fontId="4" fillId="43" borderId="0" xfId="1" applyFont="1" applyFill="1" applyAlignment="1">
      <alignment horizontal="center" vertical="center" wrapText="1"/>
    </xf>
    <xf numFmtId="0" fontId="6" fillId="7" borderId="0" xfId="1" applyFont="1" applyFill="1" applyAlignment="1">
      <alignment horizontal="center" vertical="center" wrapText="1"/>
    </xf>
    <xf numFmtId="0" fontId="6" fillId="53" borderId="0" xfId="1" applyFont="1" applyFill="1" applyAlignment="1">
      <alignment horizontal="center" vertical="center" wrapText="1"/>
    </xf>
    <xf numFmtId="166" fontId="4" fillId="24" borderId="7" xfId="1" applyNumberFormat="1" applyFont="1" applyFill="1" applyBorder="1" applyAlignment="1">
      <alignment horizontal="center"/>
    </xf>
    <xf numFmtId="164" fontId="4" fillId="24" borderId="0" xfId="2" applyFont="1" applyFill="1" applyBorder="1" applyAlignment="1" applyProtection="1">
      <alignment horizontal="center" vertical="center"/>
    </xf>
    <xf numFmtId="0" fontId="6" fillId="53" borderId="0" xfId="1" applyFont="1" applyFill="1" applyAlignment="1">
      <alignment wrapText="1"/>
    </xf>
    <xf numFmtId="2" fontId="8" fillId="0" borderId="4" xfId="1" applyNumberFormat="1" applyFont="1" applyBorder="1" applyAlignment="1">
      <alignment wrapText="1"/>
    </xf>
    <xf numFmtId="0" fontId="8" fillId="6" borderId="4" xfId="1" applyFont="1" applyFill="1" applyBorder="1" applyAlignment="1">
      <alignment wrapText="1"/>
    </xf>
    <xf numFmtId="0" fontId="8" fillId="0" borderId="9" xfId="1" applyFont="1" applyBorder="1" applyAlignment="1">
      <alignment vertical="top" wrapText="1"/>
    </xf>
    <xf numFmtId="166" fontId="20" fillId="27" borderId="7" xfId="1" applyNumberFormat="1" applyFont="1" applyFill="1" applyBorder="1" applyAlignment="1">
      <alignment horizontal="center" vertical="center"/>
    </xf>
    <xf numFmtId="0" fontId="8" fillId="6" borderId="9" xfId="1" applyFont="1" applyFill="1" applyBorder="1" applyAlignment="1">
      <alignment horizontal="left" vertical="top" wrapText="1"/>
    </xf>
    <xf numFmtId="0" fontId="28" fillId="2" borderId="0" xfId="1" applyFont="1" applyFill="1"/>
    <xf numFmtId="0" fontId="29" fillId="32" borderId="0" xfId="1" applyFont="1" applyFill="1"/>
    <xf numFmtId="0" fontId="8" fillId="20" borderId="9" xfId="1" applyFont="1" applyFill="1" applyBorder="1" applyAlignment="1">
      <alignment horizontal="left" vertical="center" wrapText="1"/>
    </xf>
    <xf numFmtId="1" fontId="4" fillId="20" borderId="7" xfId="1" applyNumberFormat="1" applyFont="1" applyFill="1" applyBorder="1" applyAlignment="1">
      <alignment horizontal="center" vertical="center"/>
    </xf>
    <xf numFmtId="164" fontId="4" fillId="20" borderId="3" xfId="2" applyFont="1" applyFill="1" applyBorder="1" applyAlignment="1" applyProtection="1">
      <alignment horizontal="center" vertical="center"/>
    </xf>
    <xf numFmtId="164" fontId="4" fillId="20" borderId="3" xfId="2" applyFont="1" applyFill="1" applyBorder="1" applyAlignment="1" applyProtection="1">
      <alignment horizontal="center" vertical="center" wrapText="1"/>
    </xf>
    <xf numFmtId="0" fontId="29" fillId="26" borderId="0" xfId="1" applyFont="1" applyFill="1"/>
    <xf numFmtId="0" fontId="8" fillId="6" borderId="4" xfId="1" applyFont="1" applyFill="1" applyBorder="1" applyAlignment="1">
      <alignment horizontal="left" wrapText="1"/>
    </xf>
    <xf numFmtId="0" fontId="6" fillId="27" borderId="9" xfId="1" applyFont="1" applyFill="1" applyBorder="1" applyAlignment="1">
      <alignment horizontal="left" vertical="center" wrapText="1"/>
    </xf>
    <xf numFmtId="166" fontId="4" fillId="27" borderId="7" xfId="1" applyNumberFormat="1" applyFont="1" applyFill="1" applyBorder="1" applyAlignment="1">
      <alignment horizontal="center" vertical="center"/>
    </xf>
    <xf numFmtId="164" fontId="4" fillId="27" borderId="3" xfId="2" applyFont="1" applyFill="1" applyBorder="1" applyAlignment="1" applyProtection="1">
      <alignment horizontal="center" vertical="center"/>
    </xf>
    <xf numFmtId="0" fontId="8" fillId="6" borderId="8" xfId="1" applyFont="1" applyFill="1" applyBorder="1" applyAlignment="1">
      <alignment horizontal="left" vertical="center" wrapText="1"/>
    </xf>
    <xf numFmtId="0" fontId="6" fillId="54" borderId="6" xfId="1" applyFont="1" applyFill="1" applyBorder="1" applyAlignment="1">
      <alignment vertical="center" wrapText="1"/>
    </xf>
    <xf numFmtId="49" fontId="4" fillId="54" borderId="7" xfId="1" applyNumberFormat="1" applyFont="1" applyFill="1" applyBorder="1" applyAlignment="1">
      <alignment horizontal="center" vertical="center" wrapText="1"/>
    </xf>
    <xf numFmtId="164" fontId="4" fillId="55" borderId="3" xfId="2" applyFont="1" applyFill="1" applyBorder="1" applyAlignment="1" applyProtection="1">
      <alignment horizontal="center" vertical="center" wrapText="1"/>
    </xf>
    <xf numFmtId="164" fontId="4" fillId="55" borderId="0" xfId="2" applyFont="1" applyFill="1" applyBorder="1" applyAlignment="1" applyProtection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56" borderId="6" xfId="1" applyFont="1" applyFill="1" applyBorder="1" applyAlignment="1">
      <alignment vertical="center" wrapText="1"/>
    </xf>
    <xf numFmtId="49" fontId="4" fillId="56" borderId="7" xfId="1" applyNumberFormat="1" applyFont="1" applyFill="1" applyBorder="1" applyAlignment="1">
      <alignment horizontal="center" vertical="center" wrapText="1"/>
    </xf>
    <xf numFmtId="164" fontId="4" fillId="56" borderId="3" xfId="2" applyFont="1" applyFill="1" applyBorder="1" applyAlignment="1" applyProtection="1">
      <alignment horizontal="center" vertical="center"/>
    </xf>
    <xf numFmtId="0" fontId="28" fillId="22" borderId="0" xfId="1" applyFont="1" applyFill="1"/>
    <xf numFmtId="0" fontId="29" fillId="29" borderId="0" xfId="1" applyFont="1" applyFill="1"/>
    <xf numFmtId="49" fontId="4" fillId="34" borderId="7" xfId="1" applyNumberFormat="1" applyFont="1" applyFill="1" applyBorder="1" applyAlignment="1">
      <alignment horizontal="center" vertical="center" wrapText="1"/>
    </xf>
    <xf numFmtId="164" fontId="4" fillId="34" borderId="3" xfId="2" applyFont="1" applyFill="1" applyBorder="1" applyAlignment="1" applyProtection="1">
      <alignment horizontal="center" vertical="center"/>
    </xf>
    <xf numFmtId="49" fontId="4" fillId="43" borderId="7" xfId="1" applyNumberFormat="1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left" vertical="top" wrapText="1"/>
    </xf>
    <xf numFmtId="164" fontId="30" fillId="7" borderId="3" xfId="2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>
      <alignment vertical="top" wrapText="1"/>
    </xf>
    <xf numFmtId="0" fontId="6" fillId="6" borderId="0" xfId="1" applyFont="1" applyFill="1" applyAlignment="1">
      <alignment wrapText="1"/>
    </xf>
    <xf numFmtId="164" fontId="4" fillId="2" borderId="3" xfId="2" applyFont="1" applyFill="1" applyBorder="1" applyAlignment="1" applyProtection="1">
      <alignment horizontal="center" vertical="center" wrapText="1"/>
      <protection locked="0"/>
    </xf>
    <xf numFmtId="164" fontId="4" fillId="7" borderId="3" xfId="2" applyFont="1" applyFill="1" applyBorder="1" applyAlignment="1" applyProtection="1">
      <alignment horizontal="center" vertical="center" wrapText="1"/>
      <protection locked="0"/>
    </xf>
    <xf numFmtId="49" fontId="4" fillId="19" borderId="7" xfId="1" applyNumberFormat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/>
    </xf>
    <xf numFmtId="164" fontId="4" fillId="2" borderId="3" xfId="2" applyFont="1" applyFill="1" applyBorder="1" applyAlignment="1" applyProtection="1">
      <alignment horizontal="center" vertical="center"/>
    </xf>
    <xf numFmtId="164" fontId="30" fillId="2" borderId="3" xfId="2" applyFont="1" applyFill="1" applyBorder="1" applyAlignment="1" applyProtection="1">
      <alignment horizontal="center" vertical="center" wrapText="1"/>
      <protection locked="0"/>
    </xf>
    <xf numFmtId="164" fontId="13" fillId="19" borderId="3" xfId="2" applyFont="1" applyFill="1" applyBorder="1" applyAlignment="1" applyProtection="1">
      <alignment wrapText="1"/>
    </xf>
    <xf numFmtId="0" fontId="6" fillId="20" borderId="9" xfId="1" applyFont="1" applyFill="1" applyBorder="1" applyAlignment="1">
      <alignment horizontal="left" vertical="center" wrapText="1"/>
    </xf>
    <xf numFmtId="49" fontId="4" fillId="57" borderId="7" xfId="1" applyNumberFormat="1" applyFont="1" applyFill="1" applyBorder="1" applyAlignment="1">
      <alignment horizontal="center" vertical="center" wrapText="1"/>
    </xf>
    <xf numFmtId="164" fontId="4" fillId="57" borderId="3" xfId="2" applyFont="1" applyFill="1" applyBorder="1" applyAlignment="1" applyProtection="1">
      <alignment horizontal="center" vertical="center"/>
    </xf>
    <xf numFmtId="0" fontId="8" fillId="0" borderId="9" xfId="1" applyFont="1" applyBorder="1" applyAlignment="1">
      <alignment horizontal="left" wrapText="1"/>
    </xf>
    <xf numFmtId="164" fontId="4" fillId="7" borderId="3" xfId="2" applyFont="1" applyFill="1" applyBorder="1" applyAlignment="1" applyProtection="1">
      <alignment horizontal="center" vertical="center"/>
    </xf>
    <xf numFmtId="0" fontId="13" fillId="2" borderId="0" xfId="1" applyFont="1" applyFill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0" borderId="0" xfId="1" applyFont="1" applyAlignment="1">
      <alignment vertical="center" wrapText="1"/>
    </xf>
    <xf numFmtId="1" fontId="4" fillId="23" borderId="7" xfId="1" applyNumberFormat="1" applyFont="1" applyFill="1" applyBorder="1" applyAlignment="1">
      <alignment horizontal="center" vertical="center" wrapText="1"/>
    </xf>
    <xf numFmtId="164" fontId="4" fillId="23" borderId="3" xfId="2" applyFont="1" applyFill="1" applyBorder="1" applyAlignment="1" applyProtection="1">
      <alignment horizontal="center" vertical="center"/>
    </xf>
    <xf numFmtId="0" fontId="4" fillId="22" borderId="0" xfId="1" applyFont="1" applyFill="1" applyAlignment="1">
      <alignment wrapText="1"/>
    </xf>
    <xf numFmtId="0" fontId="6" fillId="29" borderId="0" xfId="1" applyFont="1" applyFill="1" applyAlignment="1">
      <alignment wrapText="1"/>
    </xf>
    <xf numFmtId="1" fontId="4" fillId="58" borderId="7" xfId="1" applyNumberFormat="1" applyFont="1" applyFill="1" applyBorder="1" applyAlignment="1">
      <alignment horizontal="center" vertical="center"/>
    </xf>
    <xf numFmtId="164" fontId="4" fillId="58" borderId="3" xfId="2" applyFont="1" applyFill="1" applyBorder="1" applyAlignment="1" applyProtection="1">
      <alignment horizontal="center" vertical="center"/>
    </xf>
    <xf numFmtId="0" fontId="8" fillId="26" borderId="0" xfId="1" applyFont="1" applyFill="1" applyAlignment="1">
      <alignment wrapText="1"/>
    </xf>
    <xf numFmtId="0" fontId="8" fillId="6" borderId="9" xfId="1" applyFont="1" applyFill="1" applyBorder="1" applyAlignment="1">
      <alignment horizontal="left" wrapText="1"/>
    </xf>
    <xf numFmtId="49" fontId="12" fillId="55" borderId="7" xfId="1" applyNumberFormat="1" applyFont="1" applyFill="1" applyBorder="1" applyAlignment="1">
      <alignment horizontal="center" vertical="center" wrapText="1"/>
    </xf>
    <xf numFmtId="164" fontId="4" fillId="55" borderId="11" xfId="2" applyFont="1" applyFill="1" applyBorder="1" applyAlignment="1" applyProtection="1">
      <alignment horizontal="center" vertical="center"/>
    </xf>
    <xf numFmtId="0" fontId="6" fillId="27" borderId="9" xfId="1" applyFont="1" applyFill="1" applyBorder="1" applyAlignment="1">
      <alignment horizontal="left" wrapText="1"/>
    </xf>
    <xf numFmtId="49" fontId="6" fillId="59" borderId="7" xfId="1" applyNumberFormat="1" applyFont="1" applyFill="1" applyBorder="1" applyAlignment="1">
      <alignment horizontal="center" vertical="center" wrapText="1"/>
    </xf>
    <xf numFmtId="164" fontId="4" fillId="59" borderId="11" xfId="2" applyFont="1" applyFill="1" applyBorder="1" applyAlignment="1" applyProtection="1">
      <alignment horizontal="center" vertical="center"/>
    </xf>
    <xf numFmtId="1" fontId="8" fillId="7" borderId="7" xfId="1" applyNumberFormat="1" applyFont="1" applyFill="1" applyBorder="1" applyAlignment="1">
      <alignment horizontal="center" vertical="center" wrapText="1"/>
    </xf>
    <xf numFmtId="164" fontId="13" fillId="7" borderId="11" xfId="2" applyFont="1" applyFill="1" applyBorder="1" applyAlignment="1" applyProtection="1">
      <alignment horizontal="center" vertical="center"/>
      <protection locked="0"/>
    </xf>
    <xf numFmtId="164" fontId="13" fillId="7" borderId="3" xfId="2" applyFont="1" applyFill="1" applyBorder="1" applyAlignment="1" applyProtection="1">
      <alignment horizontal="center" vertical="center"/>
      <protection locked="0"/>
    </xf>
    <xf numFmtId="49" fontId="4" fillId="60" borderId="7" xfId="1" applyNumberFormat="1" applyFont="1" applyFill="1" applyBorder="1" applyAlignment="1">
      <alignment horizontal="center" wrapText="1"/>
    </xf>
    <xf numFmtId="164" fontId="4" fillId="60" borderId="3" xfId="2" applyFont="1" applyFill="1" applyBorder="1" applyAlignment="1" applyProtection="1">
      <alignment horizontal="center" vertical="center"/>
    </xf>
    <xf numFmtId="49" fontId="4" fillId="40" borderId="12" xfId="1" applyNumberFormat="1" applyFont="1" applyFill="1" applyBorder="1" applyAlignment="1">
      <alignment horizontal="center" wrapText="1"/>
    </xf>
    <xf numFmtId="164" fontId="4" fillId="40" borderId="3" xfId="2" applyFont="1" applyFill="1" applyBorder="1" applyAlignment="1" applyProtection="1">
      <alignment horizontal="center" vertical="center"/>
    </xf>
    <xf numFmtId="0" fontId="8" fillId="42" borderId="9" xfId="1" applyFont="1" applyFill="1" applyBorder="1" applyAlignment="1">
      <alignment horizontal="left" vertical="center" wrapText="1"/>
    </xf>
    <xf numFmtId="49" fontId="4" fillId="42" borderId="12" xfId="1" applyNumberFormat="1" applyFont="1" applyFill="1" applyBorder="1" applyAlignment="1">
      <alignment horizontal="center" wrapText="1"/>
    </xf>
    <xf numFmtId="164" fontId="4" fillId="42" borderId="3" xfId="2" applyFont="1" applyFill="1" applyBorder="1" applyAlignment="1" applyProtection="1">
      <alignment horizontal="center" vertical="center"/>
      <protection locked="0"/>
    </xf>
    <xf numFmtId="0" fontId="8" fillId="47" borderId="8" xfId="1" applyFont="1" applyFill="1" applyBorder="1" applyAlignment="1">
      <alignment horizontal="left" vertical="center" wrapText="1"/>
    </xf>
    <xf numFmtId="1" fontId="4" fillId="47" borderId="12" xfId="1" applyNumberFormat="1" applyFont="1" applyFill="1" applyBorder="1" applyAlignment="1">
      <alignment horizontal="center" vertical="center"/>
    </xf>
    <xf numFmtId="0" fontId="6" fillId="61" borderId="8" xfId="1" applyFont="1" applyFill="1" applyBorder="1" applyAlignment="1">
      <alignment horizontal="left" vertical="center" wrapText="1"/>
    </xf>
    <xf numFmtId="1" fontId="4" fillId="61" borderId="12" xfId="1" applyNumberFormat="1" applyFont="1" applyFill="1" applyBorder="1" applyAlignment="1">
      <alignment horizontal="center" vertical="center" wrapText="1"/>
    </xf>
    <xf numFmtId="164" fontId="4" fillId="61" borderId="3" xfId="2" applyFont="1" applyFill="1" applyBorder="1" applyAlignment="1" applyProtection="1">
      <alignment horizontal="center" vertical="center"/>
      <protection locked="0"/>
    </xf>
    <xf numFmtId="164" fontId="13" fillId="22" borderId="3" xfId="2" applyFont="1" applyFill="1" applyBorder="1" applyAlignment="1" applyProtection="1">
      <alignment wrapText="1"/>
    </xf>
    <xf numFmtId="0" fontId="8" fillId="61" borderId="8" xfId="1" applyFont="1" applyFill="1" applyBorder="1" applyAlignment="1">
      <alignment horizontal="left" vertical="center" wrapText="1"/>
    </xf>
    <xf numFmtId="0" fontId="6" fillId="18" borderId="6" xfId="1" applyFont="1" applyFill="1" applyBorder="1" applyAlignment="1">
      <alignment horizontal="left" wrapText="1"/>
    </xf>
    <xf numFmtId="1" fontId="4" fillId="18" borderId="7" xfId="1" applyNumberFormat="1" applyFont="1" applyFill="1" applyBorder="1" applyAlignment="1">
      <alignment horizontal="center" vertical="center"/>
    </xf>
    <xf numFmtId="164" fontId="4" fillId="18" borderId="3" xfId="2" applyFont="1" applyFill="1" applyBorder="1" applyAlignment="1" applyProtection="1">
      <alignment horizontal="center" vertical="center"/>
    </xf>
    <xf numFmtId="164" fontId="4" fillId="18" borderId="0" xfId="2" applyFont="1" applyFill="1" applyBorder="1" applyAlignment="1" applyProtection="1">
      <alignment horizontal="center" vertical="center"/>
    </xf>
    <xf numFmtId="0" fontId="29" fillId="35" borderId="0" xfId="1" applyFont="1" applyFill="1"/>
    <xf numFmtId="0" fontId="6" fillId="62" borderId="3" xfId="1" applyFont="1" applyFill="1" applyBorder="1" applyAlignment="1">
      <alignment horizontal="left" vertical="center" wrapText="1"/>
    </xf>
    <xf numFmtId="0" fontId="6" fillId="63" borderId="3" xfId="1" applyFont="1" applyFill="1" applyBorder="1" applyAlignment="1" applyProtection="1">
      <alignment horizontal="left" vertical="center" wrapText="1"/>
      <protection locked="0"/>
    </xf>
    <xf numFmtId="1" fontId="4" fillId="63" borderId="3" xfId="1" applyNumberFormat="1" applyFont="1" applyFill="1" applyBorder="1" applyAlignment="1" applyProtection="1">
      <alignment horizontal="center" vertical="center"/>
      <protection locked="0"/>
    </xf>
    <xf numFmtId="164" fontId="4" fillId="63" borderId="3" xfId="2" applyFont="1" applyFill="1" applyBorder="1" applyAlignment="1" applyProtection="1">
      <alignment horizontal="center" vertical="center"/>
      <protection locked="0"/>
    </xf>
    <xf numFmtId="164" fontId="4" fillId="63" borderId="0" xfId="2" applyFont="1" applyFill="1" applyBorder="1" applyAlignment="1" applyProtection="1">
      <alignment horizontal="center" vertical="center"/>
      <protection locked="0"/>
    </xf>
    <xf numFmtId="0" fontId="18" fillId="0" borderId="0" xfId="1" applyFont="1"/>
    <xf numFmtId="0" fontId="31" fillId="64" borderId="7" xfId="0" applyFont="1" applyFill="1" applyBorder="1" applyAlignment="1">
      <alignment horizontal="center" vertical="center"/>
    </xf>
    <xf numFmtId="0" fontId="31" fillId="64" borderId="9" xfId="0" applyFont="1" applyFill="1" applyBorder="1" applyAlignment="1">
      <alignment horizontal="center" vertical="center"/>
    </xf>
    <xf numFmtId="164" fontId="31" fillId="64" borderId="9" xfId="2" applyFont="1" applyFill="1" applyBorder="1" applyAlignment="1" applyProtection="1">
      <alignment vertical="top" wrapText="1"/>
    </xf>
    <xf numFmtId="164" fontId="4" fillId="64" borderId="9" xfId="2" applyFont="1" applyFill="1" applyBorder="1" applyAlignment="1" applyProtection="1">
      <alignment horizontal="center" vertical="center" wrapText="1"/>
    </xf>
    <xf numFmtId="164" fontId="4" fillId="64" borderId="9" xfId="2" applyFont="1" applyFill="1" applyBorder="1" applyAlignment="1" applyProtection="1">
      <alignment horizontal="center" vertical="center"/>
      <protection locked="0"/>
    </xf>
    <xf numFmtId="164" fontId="31" fillId="64" borderId="9" xfId="2" applyFont="1" applyFill="1" applyBorder="1" applyAlignment="1" applyProtection="1">
      <alignment vertical="center" wrapText="1"/>
      <protection locked="0"/>
    </xf>
    <xf numFmtId="169" fontId="32" fillId="0" borderId="3" xfId="0" applyNumberFormat="1" applyFont="1" applyBorder="1" applyAlignment="1">
      <alignment horizontal="center" vertical="center"/>
    </xf>
    <xf numFmtId="169" fontId="33" fillId="0" borderId="0" xfId="0" applyNumberFormat="1" applyFont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6" fillId="65" borderId="7" xfId="0" applyFont="1" applyFill="1" applyBorder="1" applyAlignment="1">
      <alignment vertical="top" wrapText="1" shrinkToFit="1"/>
    </xf>
    <xf numFmtId="1" fontId="4" fillId="66" borderId="12" xfId="1" applyNumberFormat="1" applyFont="1" applyFill="1" applyBorder="1" applyAlignment="1">
      <alignment horizontal="center" vertical="center"/>
    </xf>
    <xf numFmtId="164" fontId="4" fillId="65" borderId="13" xfId="2" applyFont="1" applyFill="1" applyBorder="1" applyAlignment="1" applyProtection="1">
      <alignment horizontal="center" vertical="center" wrapText="1"/>
    </xf>
    <xf numFmtId="164" fontId="4" fillId="65" borderId="13" xfId="2" applyFont="1" applyFill="1" applyBorder="1" applyAlignment="1" applyProtection="1">
      <alignment horizontal="center" vertical="center" wrapText="1"/>
      <protection locked="0"/>
    </xf>
    <xf numFmtId="164" fontId="4" fillId="67" borderId="7" xfId="2" applyFont="1" applyFill="1" applyBorder="1" applyAlignment="1" applyProtection="1">
      <alignment horizontal="center" vertical="center" wrapText="1"/>
    </xf>
    <xf numFmtId="0" fontId="6" fillId="68" borderId="7" xfId="0" applyFont="1" applyFill="1" applyBorder="1" applyAlignment="1">
      <alignment vertical="center" wrapText="1" shrinkToFit="1"/>
    </xf>
    <xf numFmtId="1" fontId="4" fillId="69" borderId="12" xfId="1" applyNumberFormat="1" applyFont="1" applyFill="1" applyBorder="1" applyAlignment="1">
      <alignment horizontal="center" vertical="center"/>
    </xf>
    <xf numFmtId="164" fontId="4" fillId="68" borderId="3" xfId="2" applyFont="1" applyFill="1" applyBorder="1" applyAlignment="1" applyProtection="1">
      <alignment horizontal="center" vertical="center" wrapText="1"/>
    </xf>
    <xf numFmtId="164" fontId="13" fillId="68" borderId="3" xfId="2" applyFont="1" applyFill="1" applyBorder="1" applyAlignment="1" applyProtection="1">
      <alignment horizontal="center" vertical="center" wrapText="1"/>
      <protection locked="0"/>
    </xf>
    <xf numFmtId="164" fontId="4" fillId="70" borderId="7" xfId="2" applyFont="1" applyFill="1" applyBorder="1" applyAlignment="1" applyProtection="1">
      <alignment horizontal="center" vertical="center" wrapText="1"/>
    </xf>
    <xf numFmtId="169" fontId="35" fillId="0" borderId="3" xfId="0" applyNumberFormat="1" applyFont="1" applyBorder="1" applyAlignment="1">
      <alignment horizontal="center" vertical="center"/>
    </xf>
    <xf numFmtId="169" fontId="36" fillId="0" borderId="0" xfId="0" applyNumberFormat="1" applyFont="1" applyAlignment="1">
      <alignment horizontal="center" vertical="center"/>
    </xf>
    <xf numFmtId="0" fontId="36" fillId="0" borderId="0" xfId="0" applyFont="1"/>
    <xf numFmtId="0" fontId="6" fillId="71" borderId="7" xfId="0" applyFont="1" applyFill="1" applyBorder="1" applyAlignment="1">
      <alignment vertical="center" wrapText="1" shrinkToFit="1"/>
    </xf>
    <xf numFmtId="1" fontId="4" fillId="72" borderId="12" xfId="1" applyNumberFormat="1" applyFont="1" applyFill="1" applyBorder="1" applyAlignment="1">
      <alignment horizontal="center" vertical="center"/>
    </xf>
    <xf numFmtId="164" fontId="4" fillId="71" borderId="3" xfId="2" applyFont="1" applyFill="1" applyBorder="1" applyAlignment="1" applyProtection="1">
      <alignment horizontal="center" vertical="center" wrapText="1"/>
    </xf>
    <xf numFmtId="164" fontId="13" fillId="71" borderId="3" xfId="2" applyFont="1" applyFill="1" applyBorder="1" applyAlignment="1" applyProtection="1">
      <alignment horizontal="center" vertical="center" wrapText="1"/>
      <protection locked="0"/>
    </xf>
    <xf numFmtId="164" fontId="4" fillId="73" borderId="7" xfId="2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vertical="top" wrapText="1" shrinkToFit="1"/>
    </xf>
    <xf numFmtId="164" fontId="4" fillId="0" borderId="3" xfId="2" applyFont="1" applyBorder="1" applyAlignment="1" applyProtection="1">
      <alignment horizontal="center" vertical="center" wrapText="1"/>
    </xf>
    <xf numFmtId="164" fontId="13" fillId="0" borderId="3" xfId="2" applyFont="1" applyBorder="1" applyAlignment="1" applyProtection="1">
      <alignment horizontal="center" vertical="center" wrapText="1"/>
      <protection locked="0"/>
    </xf>
    <xf numFmtId="0" fontId="6" fillId="65" borderId="7" xfId="0" applyFont="1" applyFill="1" applyBorder="1" applyAlignment="1">
      <alignment vertical="center" wrapText="1" shrinkToFit="1"/>
    </xf>
    <xf numFmtId="164" fontId="4" fillId="65" borderId="3" xfId="2" applyFont="1" applyFill="1" applyBorder="1" applyAlignment="1" applyProtection="1">
      <alignment horizontal="center" vertical="center" wrapText="1"/>
      <protection locked="0"/>
    </xf>
    <xf numFmtId="164" fontId="13" fillId="65" borderId="3" xfId="2" applyFont="1" applyFill="1" applyBorder="1" applyAlignment="1" applyProtection="1">
      <alignment horizontal="center" vertical="center" wrapText="1"/>
      <protection locked="0"/>
    </xf>
    <xf numFmtId="164" fontId="4" fillId="68" borderId="3" xfId="2" applyFont="1" applyFill="1" applyBorder="1" applyAlignment="1" applyProtection="1">
      <alignment horizontal="center" vertical="center" wrapText="1"/>
      <protection locked="0"/>
    </xf>
    <xf numFmtId="164" fontId="4" fillId="71" borderId="3" xfId="2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top" wrapText="1" shrinkToFit="1"/>
    </xf>
    <xf numFmtId="164" fontId="13" fillId="0" borderId="3" xfId="2" applyFont="1" applyFill="1" applyBorder="1" applyAlignment="1" applyProtection="1">
      <alignment horizontal="center" vertical="center" wrapText="1"/>
      <protection locked="0"/>
    </xf>
    <xf numFmtId="164" fontId="4" fillId="74" borderId="3" xfId="2" applyFont="1" applyFill="1" applyBorder="1" applyAlignment="1" applyProtection="1">
      <alignment horizontal="center" vertical="center" wrapText="1"/>
    </xf>
    <xf numFmtId="164" fontId="13" fillId="74" borderId="3" xfId="2" applyFont="1" applyFill="1" applyBorder="1" applyAlignment="1" applyProtection="1">
      <alignment horizontal="center" vertical="center" wrapText="1"/>
      <protection locked="0"/>
    </xf>
    <xf numFmtId="164" fontId="13" fillId="75" borderId="3" xfId="2" applyFont="1" applyFill="1" applyBorder="1" applyAlignment="1" applyProtection="1">
      <alignment horizontal="center" vertical="center" wrapText="1"/>
      <protection locked="0"/>
    </xf>
    <xf numFmtId="0" fontId="6" fillId="71" borderId="7" xfId="0" applyFont="1" applyFill="1" applyBorder="1" applyAlignment="1">
      <alignment vertical="center" shrinkToFit="1"/>
    </xf>
    <xf numFmtId="164" fontId="4" fillId="76" borderId="3" xfId="2" applyFont="1" applyFill="1" applyBorder="1" applyAlignment="1" applyProtection="1">
      <alignment horizontal="center" vertical="center" wrapText="1"/>
    </xf>
    <xf numFmtId="164" fontId="13" fillId="76" borderId="3" xfId="2" applyFont="1" applyFill="1" applyBorder="1" applyAlignment="1" applyProtection="1">
      <alignment horizontal="center" vertical="center" wrapText="1"/>
      <protection locked="0"/>
    </xf>
    <xf numFmtId="0" fontId="8" fillId="0" borderId="3" xfId="4" applyFont="1" applyBorder="1" applyAlignment="1">
      <alignment horizontal="left" vertical="center" wrapText="1" shrinkToFit="1"/>
    </xf>
    <xf numFmtId="169" fontId="31" fillId="68" borderId="3" xfId="0" applyNumberFormat="1" applyFont="1" applyFill="1" applyBorder="1" applyAlignment="1">
      <alignment horizontal="center" vertical="center" wrapText="1"/>
    </xf>
    <xf numFmtId="169" fontId="38" fillId="68" borderId="0" xfId="0" applyNumberFormat="1" applyFont="1" applyFill="1" applyAlignment="1">
      <alignment horizontal="center" vertical="center" wrapText="1"/>
    </xf>
    <xf numFmtId="164" fontId="4" fillId="76" borderId="3" xfId="2" applyFont="1" applyFill="1" applyBorder="1" applyAlignment="1" applyProtection="1">
      <alignment horizontal="center" vertical="center" wrapText="1"/>
      <protection locked="0"/>
    </xf>
    <xf numFmtId="164" fontId="4" fillId="77" borderId="3" xfId="2" applyFont="1" applyFill="1" applyBorder="1" applyAlignment="1" applyProtection="1">
      <alignment horizontal="center" vertical="center" wrapText="1"/>
      <protection locked="0"/>
    </xf>
    <xf numFmtId="164" fontId="13" fillId="77" borderId="3" xfId="2" applyFont="1" applyFill="1" applyBorder="1" applyAlignment="1" applyProtection="1">
      <alignment horizontal="center" vertical="center" wrapText="1"/>
      <protection locked="0"/>
    </xf>
    <xf numFmtId="1" fontId="4" fillId="47" borderId="3" xfId="1" applyNumberFormat="1" applyFont="1" applyFill="1" applyBorder="1" applyAlignment="1">
      <alignment horizontal="center" vertical="center"/>
    </xf>
    <xf numFmtId="0" fontId="6" fillId="78" borderId="3" xfId="4" applyFont="1" applyFill="1" applyBorder="1" applyAlignment="1">
      <alignment vertical="center" wrapText="1" shrinkToFit="1"/>
    </xf>
    <xf numFmtId="0" fontId="4" fillId="78" borderId="3" xfId="4" applyFont="1" applyFill="1" applyBorder="1" applyAlignment="1">
      <alignment vertical="center" wrapText="1"/>
    </xf>
    <xf numFmtId="164" fontId="4" fillId="79" borderId="3" xfId="2" applyFont="1" applyFill="1" applyBorder="1" applyAlignment="1" applyProtection="1">
      <alignment horizontal="center" vertical="center" wrapText="1"/>
    </xf>
    <xf numFmtId="164" fontId="4" fillId="80" borderId="7" xfId="2" applyFont="1" applyFill="1" applyBorder="1" applyAlignment="1" applyProtection="1">
      <alignment horizontal="center" vertical="center" wrapText="1"/>
    </xf>
    <xf numFmtId="0" fontId="6" fillId="2" borderId="0" xfId="4" applyFont="1" applyFill="1" applyAlignment="1">
      <alignment vertical="center" wrapText="1" shrinkToFit="1"/>
    </xf>
    <xf numFmtId="0" fontId="4" fillId="2" borderId="0" xfId="4" applyFont="1" applyFill="1" applyAlignment="1">
      <alignment vertical="center" wrapText="1"/>
    </xf>
    <xf numFmtId="164" fontId="4" fillId="81" borderId="0" xfId="2" applyFont="1" applyFill="1" applyBorder="1" applyAlignment="1" applyProtection="1">
      <alignment horizontal="center" vertical="center" wrapText="1"/>
    </xf>
    <xf numFmtId="169" fontId="35" fillId="2" borderId="0" xfId="0" applyNumberFormat="1" applyFont="1" applyFill="1" applyAlignment="1">
      <alignment horizontal="center" vertical="center"/>
    </xf>
    <xf numFmtId="169" fontId="36" fillId="2" borderId="0" xfId="0" applyNumberFormat="1" applyFont="1" applyFill="1" applyAlignment="1">
      <alignment horizontal="center" vertical="center"/>
    </xf>
    <xf numFmtId="0" fontId="36" fillId="2" borderId="0" xfId="0" applyFont="1" applyFill="1"/>
    <xf numFmtId="0" fontId="0" fillId="2" borderId="0" xfId="0" applyFill="1"/>
    <xf numFmtId="0" fontId="8" fillId="2" borderId="0" xfId="0" applyFont="1" applyFill="1"/>
    <xf numFmtId="0" fontId="39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/>
    <xf numFmtId="164" fontId="5" fillId="2" borderId="0" xfId="1" applyNumberFormat="1" applyFont="1" applyFill="1"/>
    <xf numFmtId="0" fontId="8" fillId="2" borderId="3" xfId="0" applyFont="1" applyFill="1" applyBorder="1"/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5" borderId="3" xfId="0" applyFont="1" applyFill="1" applyBorder="1"/>
    <xf numFmtId="164" fontId="8" fillId="5" borderId="3" xfId="0" applyNumberFormat="1" applyFont="1" applyFill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164" fontId="8" fillId="5" borderId="3" xfId="0" applyNumberFormat="1" applyFont="1" applyFill="1" applyBorder="1"/>
    <xf numFmtId="0" fontId="8" fillId="5" borderId="0" xfId="0" applyFont="1" applyFill="1"/>
    <xf numFmtId="0" fontId="5" fillId="5" borderId="0" xfId="1" applyFont="1" applyFill="1"/>
    <xf numFmtId="164" fontId="8" fillId="2" borderId="3" xfId="0" applyNumberFormat="1" applyFont="1" applyFill="1" applyBorder="1"/>
    <xf numFmtId="164" fontId="8" fillId="2" borderId="3" xfId="0" applyNumberFormat="1" applyFont="1" applyFill="1" applyBorder="1" applyAlignment="1">
      <alignment horizontal="left"/>
    </xf>
    <xf numFmtId="0" fontId="6" fillId="2" borderId="3" xfId="0" applyFont="1" applyFill="1" applyBorder="1"/>
    <xf numFmtId="164" fontId="6" fillId="2" borderId="3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/>
    <xf numFmtId="164" fontId="39" fillId="2" borderId="3" xfId="0" applyNumberFormat="1" applyFont="1" applyFill="1" applyBorder="1"/>
    <xf numFmtId="0" fontId="6" fillId="5" borderId="3" xfId="0" applyFont="1" applyFill="1" applyBorder="1"/>
    <xf numFmtId="164" fontId="6" fillId="5" borderId="3" xfId="0" applyNumberFormat="1" applyFont="1" applyFill="1" applyBorder="1" applyAlignment="1">
      <alignment horizontal="left"/>
    </xf>
    <xf numFmtId="164" fontId="6" fillId="5" borderId="3" xfId="0" applyNumberFormat="1" applyFont="1" applyFill="1" applyBorder="1"/>
    <xf numFmtId="164" fontId="39" fillId="11" borderId="3" xfId="0" applyNumberFormat="1" applyFont="1" applyFill="1" applyBorder="1"/>
    <xf numFmtId="0" fontId="6" fillId="2" borderId="0" xfId="0" applyFont="1" applyFill="1"/>
    <xf numFmtId="164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40" fillId="2" borderId="3" xfId="0" applyFont="1" applyFill="1" applyBorder="1" applyAlignment="1">
      <alignment horizontal="center"/>
    </xf>
    <xf numFmtId="0" fontId="8" fillId="0" borderId="0" xfId="0" applyFont="1"/>
    <xf numFmtId="164" fontId="2" fillId="0" borderId="0" xfId="2" applyFont="1"/>
    <xf numFmtId="164" fontId="6" fillId="2" borderId="3" xfId="2" applyFont="1" applyFill="1" applyBorder="1"/>
    <xf numFmtId="164" fontId="6" fillId="5" borderId="14" xfId="0" applyNumberFormat="1" applyFont="1" applyFill="1" applyBorder="1"/>
    <xf numFmtId="164" fontId="8" fillId="21" borderId="15" xfId="0" applyNumberFormat="1" applyFont="1" applyFill="1" applyBorder="1"/>
    <xf numFmtId="0" fontId="5" fillId="0" borderId="0" xfId="1" applyFont="1" applyAlignment="1" applyProtection="1">
      <alignment horizontal="left"/>
      <protection locked="0"/>
    </xf>
    <xf numFmtId="0" fontId="29" fillId="0" borderId="0" xfId="1" applyFont="1" applyAlignment="1" applyProtection="1">
      <alignment horizontal="center"/>
      <protection locked="0"/>
    </xf>
    <xf numFmtId="164" fontId="29" fillId="82" borderId="0" xfId="2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4" xr:uid="{7BFE9517-692E-4328-885E-F21AB8ACEA0F}"/>
    <cellStyle name="Обычный 4" xfId="1" xr:uid="{BDEDBC81-BC9C-43EA-85FA-056596CE821D}"/>
    <cellStyle name="Пояснение 2" xfId="3" xr:uid="{1B07ED68-C846-4C86-B468-A6A6A96C57A4}"/>
    <cellStyle name="Финансовый 7 2" xfId="2" xr:uid="{E85D6BFE-8CA6-44E5-81A7-CB52AC6AD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2;&#1086;&#1085;&#1086;&#1089;&#1084;&#1080;&#1089;&#1090;&#1099;/2026/&#1064;&#1082;&#1086;&#1083;&#1099;/&#1072;&#1085;&#1072;&#1083;&#1080;&#1079;/&#1085;&#1072;%2001.02.2026/&#1040;&#1053;&#1040;&#1051;&#1048;&#1047;%20&#1056;&#1040;&#1057;&#1061;&#1054;&#1044;&#1054;&#1042;&#1040;&#1053;&#1048;&#1071;%20&#1041;&#1070;&#1044;&#1046;&#1045;&#1058;&#1053;&#1067;&#1061;%20&#1057;&#1056;&#1045;&#1044;&#1057;&#1058;&#1042;%20&#1085;&#1072;%2001.04.2025%20&#1092;&#1072;&#1081;&#1083;%20&#1054;&#1051;&#1071;%2011-18%20&#109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 школы без НРО"/>
      <sheetName val="Свод школы "/>
      <sheetName val="СШ 1"/>
      <sheetName val="СШ 2"/>
      <sheetName val="МСШ"/>
      <sheetName val="Сельвинский"/>
      <sheetName val="Интеграл"/>
      <sheetName val="СШ 7"/>
      <sheetName val="гимназия 8"/>
      <sheetName val="НСШ"/>
      <sheetName val="ЗСШ"/>
      <sheetName val="НРО"/>
      <sheetName val="Лист2"/>
      <sheetName val="Свод Планы школы "/>
      <sheetName val="Свод Касса школы  "/>
      <sheetName val="Лист1"/>
      <sheetName val="исполнение"/>
    </sheetNames>
    <sheetDataSet>
      <sheetData sheetId="0"/>
      <sheetData sheetId="1">
        <row r="62">
          <cell r="B62" t="str">
            <v>2024 год</v>
          </cell>
        </row>
        <row r="272">
          <cell r="G272" t="str">
            <v>2023 год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C1D6F-91DC-47DB-BBB0-0999C9CC2823}">
  <sheetPr>
    <tabColor rgb="FF01E4EF"/>
    <pageSetUpPr fitToPage="1"/>
  </sheetPr>
  <dimension ref="A1:AKI620"/>
  <sheetViews>
    <sheetView tabSelected="1" view="pageBreakPreview" zoomScale="80" zoomScaleNormal="62" zoomScaleSheetLayoutView="80" zoomScalePageLayoutView="70" workbookViewId="0">
      <selection activeCell="C215" sqref="C215"/>
    </sheetView>
  </sheetViews>
  <sheetFormatPr defaultColWidth="9.140625" defaultRowHeight="15" x14ac:dyDescent="0.25"/>
  <cols>
    <col min="1" max="1" width="69.5703125" style="486" customWidth="1"/>
    <col min="2" max="2" width="23.42578125" style="487" customWidth="1"/>
    <col min="3" max="3" width="28" style="488" customWidth="1"/>
    <col min="4" max="4" width="26" style="3" customWidth="1"/>
    <col min="5" max="6" width="25" style="3" customWidth="1"/>
    <col min="7" max="7" width="24.7109375" style="3" customWidth="1"/>
    <col min="8" max="8" width="23.140625" style="3" customWidth="1"/>
    <col min="9" max="9" width="23.28515625" style="3" customWidth="1"/>
    <col min="10" max="10" width="18.85546875" style="3" customWidth="1"/>
    <col min="11" max="11" width="19.28515625" style="3" customWidth="1"/>
    <col min="12" max="12" width="23.42578125" style="3" customWidth="1"/>
    <col min="13" max="13" width="22" style="3" customWidth="1"/>
    <col min="14" max="15" width="18.85546875" style="4" customWidth="1"/>
    <col min="16" max="16" width="18.85546875" style="4" hidden="1" customWidth="1"/>
    <col min="17" max="17" width="16" style="4" customWidth="1"/>
    <col min="18" max="53" width="9.140625" style="4"/>
    <col min="54" max="16384" width="9.140625" style="5"/>
  </cols>
  <sheetData>
    <row r="1" spans="1:53" ht="77.2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53" ht="42.75" customHeight="1" thickBot="1" x14ac:dyDescent="0.3">
      <c r="A2" s="1"/>
      <c r="B2" s="6" t="s">
        <v>1</v>
      </c>
      <c r="C2" s="6"/>
      <c r="D2" s="6"/>
      <c r="E2" s="6"/>
      <c r="F2" s="6"/>
      <c r="G2" s="6"/>
      <c r="H2" s="6"/>
    </row>
    <row r="3" spans="1:53" s="13" customFormat="1" ht="69.75" customHeight="1" x14ac:dyDescent="0.25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5</v>
      </c>
      <c r="I3" s="9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1"/>
      <c r="O3" s="11"/>
      <c r="P3" s="11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</row>
    <row r="4" spans="1:53" s="20" customFormat="1" ht="14.25" customHeight="1" x14ac:dyDescent="0.25">
      <c r="A4" s="14">
        <v>1</v>
      </c>
      <c r="B4" s="15">
        <v>2</v>
      </c>
      <c r="C4" s="16">
        <v>3</v>
      </c>
      <c r="D4" s="17"/>
      <c r="E4" s="17"/>
      <c r="F4" s="17"/>
      <c r="G4" s="17"/>
      <c r="H4" s="17"/>
      <c r="I4" s="17"/>
      <c r="J4" s="18"/>
      <c r="K4" s="19"/>
      <c r="L4" s="18"/>
      <c r="M4" s="19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s="24" customFormat="1" ht="21.75" customHeight="1" x14ac:dyDescent="0.25">
      <c r="A5" s="21" t="s">
        <v>14</v>
      </c>
      <c r="B5" s="21"/>
      <c r="C5" s="22">
        <f>C61+C76+C277</f>
        <v>109553100.2</v>
      </c>
      <c r="D5" s="22">
        <f>D61+D76+D277</f>
        <v>2102378.08</v>
      </c>
      <c r="E5" s="22">
        <f>E61+E76+E277</f>
        <v>107450722.12</v>
      </c>
      <c r="F5" s="22">
        <f t="shared" ref="F5:F16" si="0">D5/C5*100</f>
        <v>1.9190493707269818</v>
      </c>
      <c r="G5" s="22">
        <f>G61+G76+G277</f>
        <v>9159160.2100000009</v>
      </c>
      <c r="H5" s="22">
        <f>H61+H76+H277</f>
        <v>2102378.08</v>
      </c>
      <c r="I5" s="22">
        <f t="shared" ref="I5:I15" si="1">H5/G5*100</f>
        <v>22.953830174349573</v>
      </c>
      <c r="J5" s="22">
        <f t="shared" ref="J5:J11" si="2">G5-H5</f>
        <v>7056782.1300000008</v>
      </c>
      <c r="K5" s="19">
        <f t="shared" ref="K5:K11" si="3">C5</f>
        <v>109553100.2</v>
      </c>
      <c r="L5" s="22">
        <f t="shared" ref="L5:L68" si="4">H5-D5</f>
        <v>0</v>
      </c>
      <c r="M5" s="19">
        <f t="shared" ref="M5:M11" si="5">K5-L5</f>
        <v>109553100.2</v>
      </c>
      <c r="N5" s="23">
        <f>C5-D5</f>
        <v>107450722.12</v>
      </c>
      <c r="O5" s="23">
        <f>E5-N5</f>
        <v>0</v>
      </c>
      <c r="P5" s="23"/>
    </row>
    <row r="6" spans="1:53" s="28" customFormat="1" ht="21.75" customHeight="1" x14ac:dyDescent="0.25">
      <c r="A6" s="25" t="s">
        <v>15</v>
      </c>
      <c r="B6" s="25"/>
      <c r="C6" s="26">
        <f>C49+C186</f>
        <v>97713105.969999999</v>
      </c>
      <c r="D6" s="26">
        <f>D49+D186</f>
        <v>2102378.08</v>
      </c>
      <c r="E6" s="26">
        <f>E49+E186</f>
        <v>95610727.890000001</v>
      </c>
      <c r="F6" s="26">
        <f t="shared" si="0"/>
        <v>2.1515824915497772</v>
      </c>
      <c r="G6" s="26">
        <f>G49+G186</f>
        <v>8109133.0700000003</v>
      </c>
      <c r="H6" s="26">
        <f>H49+H186</f>
        <v>2102378.08</v>
      </c>
      <c r="I6" s="26">
        <f t="shared" si="1"/>
        <v>25.92605229007544</v>
      </c>
      <c r="J6" s="22">
        <f t="shared" si="2"/>
        <v>6006754.9900000002</v>
      </c>
      <c r="K6" s="19">
        <f t="shared" si="3"/>
        <v>97713105.969999999</v>
      </c>
      <c r="L6" s="22">
        <f t="shared" si="4"/>
        <v>0</v>
      </c>
      <c r="M6" s="19">
        <f t="shared" si="5"/>
        <v>97713105.969999999</v>
      </c>
      <c r="N6" s="27"/>
      <c r="O6" s="27"/>
      <c r="P6" s="27"/>
    </row>
    <row r="7" spans="1:53" s="33" customFormat="1" ht="21.75" customHeight="1" x14ac:dyDescent="0.25">
      <c r="A7" s="29" t="s">
        <v>16</v>
      </c>
      <c r="B7" s="29"/>
      <c r="C7" s="30">
        <f>C8+C11+C16</f>
        <v>11839994.23</v>
      </c>
      <c r="D7" s="30">
        <f>D8+D11+D16</f>
        <v>0</v>
      </c>
      <c r="E7" s="31">
        <f>E8+E11+E16</f>
        <v>11839994.23</v>
      </c>
      <c r="F7" s="31">
        <f t="shared" si="0"/>
        <v>0</v>
      </c>
      <c r="G7" s="31">
        <f>G8+G11+G16</f>
        <v>1050027.1400000001</v>
      </c>
      <c r="H7" s="31">
        <f>H8+H11+H16</f>
        <v>0</v>
      </c>
      <c r="I7" s="31">
        <f t="shared" si="1"/>
        <v>0</v>
      </c>
      <c r="J7" s="22">
        <f t="shared" si="2"/>
        <v>1050027.1400000001</v>
      </c>
      <c r="K7" s="19">
        <f t="shared" si="3"/>
        <v>11839994.23</v>
      </c>
      <c r="L7" s="22">
        <f t="shared" si="4"/>
        <v>0</v>
      </c>
      <c r="M7" s="19">
        <f t="shared" si="5"/>
        <v>11839994.23</v>
      </c>
      <c r="N7" s="32"/>
      <c r="O7" s="32"/>
      <c r="P7" s="32"/>
    </row>
    <row r="8" spans="1:53" ht="21.75" customHeight="1" x14ac:dyDescent="0.25">
      <c r="A8" s="34" t="s">
        <v>17</v>
      </c>
      <c r="B8" s="34"/>
      <c r="C8" s="35">
        <f>C76</f>
        <v>11839994.23</v>
      </c>
      <c r="D8" s="35">
        <f>D76</f>
        <v>0</v>
      </c>
      <c r="E8" s="31">
        <f>E76</f>
        <v>11839994.23</v>
      </c>
      <c r="F8" s="31">
        <f t="shared" si="0"/>
        <v>0</v>
      </c>
      <c r="G8" s="31">
        <f>G76</f>
        <v>1050027.1400000001</v>
      </c>
      <c r="H8" s="31">
        <f>H76</f>
        <v>0</v>
      </c>
      <c r="I8" s="31">
        <f t="shared" si="1"/>
        <v>0</v>
      </c>
      <c r="J8" s="22">
        <f t="shared" si="2"/>
        <v>1050027.1400000001</v>
      </c>
      <c r="K8" s="19">
        <f t="shared" si="3"/>
        <v>11839994.23</v>
      </c>
      <c r="L8" s="22">
        <f t="shared" si="4"/>
        <v>0</v>
      </c>
      <c r="M8" s="19">
        <f t="shared" si="5"/>
        <v>11839994.23</v>
      </c>
      <c r="N8" s="36"/>
      <c r="O8" s="36"/>
      <c r="P8" s="36"/>
    </row>
    <row r="9" spans="1:53" s="24" customFormat="1" ht="21.75" customHeight="1" x14ac:dyDescent="0.25">
      <c r="A9" s="21" t="s">
        <v>18</v>
      </c>
      <c r="B9" s="21"/>
      <c r="C9" s="22">
        <f>C10+C11</f>
        <v>81868883</v>
      </c>
      <c r="D9" s="22">
        <f>D10+D11</f>
        <v>2102378.08</v>
      </c>
      <c r="E9" s="22">
        <f>E10+E11</f>
        <v>79766504.920000002</v>
      </c>
      <c r="F9" s="22">
        <f t="shared" si="0"/>
        <v>2.5679818790247819</v>
      </c>
      <c r="G9" s="22">
        <f>G10+G11</f>
        <v>6459005</v>
      </c>
      <c r="H9" s="22">
        <f>H10+H11</f>
        <v>2102378.08</v>
      </c>
      <c r="I9" s="22">
        <f t="shared" si="1"/>
        <v>32.549565761289863</v>
      </c>
      <c r="J9" s="22">
        <f t="shared" si="2"/>
        <v>4356626.92</v>
      </c>
      <c r="K9" s="19">
        <f t="shared" si="3"/>
        <v>81868883</v>
      </c>
      <c r="L9" s="22">
        <f t="shared" si="4"/>
        <v>0</v>
      </c>
      <c r="M9" s="19">
        <f t="shared" si="5"/>
        <v>81868883</v>
      </c>
      <c r="N9" s="37"/>
      <c r="O9" s="37"/>
      <c r="P9" s="37"/>
    </row>
    <row r="10" spans="1:53" s="28" customFormat="1" ht="21.75" customHeight="1" x14ac:dyDescent="0.25">
      <c r="A10" s="25" t="s">
        <v>19</v>
      </c>
      <c r="B10" s="25"/>
      <c r="C10" s="26">
        <f>C49</f>
        <v>81868883</v>
      </c>
      <c r="D10" s="26">
        <f>D49</f>
        <v>2102378.08</v>
      </c>
      <c r="E10" s="26">
        <f>E49</f>
        <v>79766504.920000002</v>
      </c>
      <c r="F10" s="26">
        <f t="shared" si="0"/>
        <v>2.5679818790247819</v>
      </c>
      <c r="G10" s="26">
        <f>G49</f>
        <v>6459005</v>
      </c>
      <c r="H10" s="26">
        <f>H49</f>
        <v>2102378.08</v>
      </c>
      <c r="I10" s="26">
        <f t="shared" si="1"/>
        <v>32.549565761289863</v>
      </c>
      <c r="J10" s="22">
        <f t="shared" si="2"/>
        <v>4356626.92</v>
      </c>
      <c r="K10" s="19">
        <f t="shared" si="3"/>
        <v>81868883</v>
      </c>
      <c r="L10" s="22">
        <f t="shared" si="4"/>
        <v>0</v>
      </c>
      <c r="M10" s="19">
        <f t="shared" si="5"/>
        <v>81868883</v>
      </c>
      <c r="N10" s="38"/>
      <c r="O10" s="38"/>
      <c r="P10" s="38"/>
    </row>
    <row r="11" spans="1:53" ht="21.75" customHeight="1" x14ac:dyDescent="0.25">
      <c r="A11" s="39" t="s">
        <v>16</v>
      </c>
      <c r="B11" s="39"/>
      <c r="C11" s="35">
        <f>C60</f>
        <v>0</v>
      </c>
      <c r="D11" s="35">
        <f>D60</f>
        <v>0</v>
      </c>
      <c r="E11" s="31">
        <f>E60</f>
        <v>0</v>
      </c>
      <c r="F11" s="40" t="e">
        <f t="shared" si="0"/>
        <v>#DIV/0!</v>
      </c>
      <c r="G11" s="31">
        <f>G60</f>
        <v>0</v>
      </c>
      <c r="H11" s="31">
        <f>H60</f>
        <v>0</v>
      </c>
      <c r="I11" s="31" t="e">
        <f t="shared" si="1"/>
        <v>#DIV/0!</v>
      </c>
      <c r="J11" s="22">
        <f t="shared" si="2"/>
        <v>0</v>
      </c>
      <c r="K11" s="19">
        <f t="shared" si="3"/>
        <v>0</v>
      </c>
      <c r="L11" s="22">
        <f t="shared" si="4"/>
        <v>0</v>
      </c>
      <c r="M11" s="19">
        <f t="shared" si="5"/>
        <v>0</v>
      </c>
      <c r="N11" s="36">
        <f>C11-D11</f>
        <v>0</v>
      </c>
      <c r="O11" s="36"/>
      <c r="P11" s="36"/>
    </row>
    <row r="12" spans="1:53" ht="82.5" customHeight="1" x14ac:dyDescent="0.25">
      <c r="A12" s="41" t="s">
        <v>20</v>
      </c>
      <c r="B12" s="39"/>
      <c r="C12" s="35">
        <f>C261</f>
        <v>0</v>
      </c>
      <c r="D12" s="35">
        <f>D261</f>
        <v>0</v>
      </c>
      <c r="E12" s="31">
        <f>E261</f>
        <v>0</v>
      </c>
      <c r="F12" s="40" t="e">
        <f t="shared" si="0"/>
        <v>#DIV/0!</v>
      </c>
      <c r="G12" s="35">
        <f>G261</f>
        <v>0</v>
      </c>
      <c r="H12" s="35">
        <f>H261</f>
        <v>0</v>
      </c>
      <c r="I12" s="31" t="e">
        <f t="shared" si="1"/>
        <v>#DIV/0!</v>
      </c>
      <c r="J12" s="22"/>
      <c r="K12" s="19"/>
      <c r="L12" s="22">
        <f t="shared" si="4"/>
        <v>0</v>
      </c>
      <c r="M12" s="19"/>
      <c r="N12" s="36"/>
      <c r="O12" s="36"/>
      <c r="P12" s="36"/>
    </row>
    <row r="13" spans="1:53" ht="54.75" customHeight="1" x14ac:dyDescent="0.25">
      <c r="A13" s="41" t="s">
        <v>21</v>
      </c>
      <c r="B13" s="39"/>
      <c r="C13" s="35">
        <f>C264</f>
        <v>0</v>
      </c>
      <c r="D13" s="35">
        <f>D264</f>
        <v>0</v>
      </c>
      <c r="E13" s="31">
        <f>E262</f>
        <v>0</v>
      </c>
      <c r="F13" s="40" t="e">
        <f t="shared" si="0"/>
        <v>#DIV/0!</v>
      </c>
      <c r="G13" s="31">
        <f>G262</f>
        <v>0</v>
      </c>
      <c r="H13" s="31"/>
      <c r="I13" s="31" t="e">
        <f t="shared" si="1"/>
        <v>#DIV/0!</v>
      </c>
      <c r="J13" s="22"/>
      <c r="K13" s="19"/>
      <c r="L13" s="22">
        <f t="shared" si="4"/>
        <v>0</v>
      </c>
      <c r="M13" s="19"/>
      <c r="N13" s="36"/>
      <c r="O13" s="36"/>
      <c r="P13" s="36"/>
    </row>
    <row r="14" spans="1:53" s="42" customFormat="1" ht="24.75" customHeight="1" x14ac:dyDescent="0.25">
      <c r="A14" s="21" t="s">
        <v>22</v>
      </c>
      <c r="B14" s="21"/>
      <c r="C14" s="22">
        <f>C15+C16</f>
        <v>15844222.970000003</v>
      </c>
      <c r="D14" s="22">
        <f>D15+D16</f>
        <v>0</v>
      </c>
      <c r="E14" s="22">
        <f>E15+E16</f>
        <v>15844222.970000003</v>
      </c>
      <c r="F14" s="22">
        <f t="shared" si="0"/>
        <v>0</v>
      </c>
      <c r="G14" s="22">
        <f>G15+G16</f>
        <v>1650128.0699999998</v>
      </c>
      <c r="H14" s="22">
        <f>H15+H16</f>
        <v>0</v>
      </c>
      <c r="I14" s="22">
        <f t="shared" si="1"/>
        <v>0</v>
      </c>
      <c r="J14" s="22">
        <f>G14-H14</f>
        <v>1650128.0699999998</v>
      </c>
      <c r="K14" s="19">
        <f>C14</f>
        <v>15844222.970000003</v>
      </c>
      <c r="L14" s="22">
        <f t="shared" si="4"/>
        <v>0</v>
      </c>
      <c r="M14" s="19">
        <f>K14-L14</f>
        <v>15844222.970000003</v>
      </c>
      <c r="N14" s="37"/>
      <c r="O14" s="37"/>
      <c r="P14" s="37"/>
    </row>
    <row r="15" spans="1:53" s="43" customFormat="1" ht="22.5" customHeight="1" x14ac:dyDescent="0.25">
      <c r="A15" s="25" t="s">
        <v>23</v>
      </c>
      <c r="B15" s="25"/>
      <c r="C15" s="26">
        <f>C186</f>
        <v>15844222.970000003</v>
      </c>
      <c r="D15" s="26">
        <f>D186</f>
        <v>0</v>
      </c>
      <c r="E15" s="26">
        <f>E186</f>
        <v>15844222.970000003</v>
      </c>
      <c r="F15" s="26">
        <f t="shared" si="0"/>
        <v>0</v>
      </c>
      <c r="G15" s="26">
        <f>G186</f>
        <v>1650128.0699999998</v>
      </c>
      <c r="H15" s="26">
        <f>H186</f>
        <v>0</v>
      </c>
      <c r="I15" s="26">
        <f t="shared" si="1"/>
        <v>0</v>
      </c>
      <c r="J15" s="22">
        <f>G15-H15</f>
        <v>1650128.0699999998</v>
      </c>
      <c r="K15" s="19">
        <f>C15</f>
        <v>15844222.970000003</v>
      </c>
      <c r="L15" s="22">
        <f t="shared" si="4"/>
        <v>0</v>
      </c>
      <c r="M15" s="19">
        <f>K15-L15</f>
        <v>15844222.970000003</v>
      </c>
      <c r="N15" s="27"/>
      <c r="O15" s="27"/>
      <c r="P15" s="27"/>
    </row>
    <row r="16" spans="1:53" ht="30" customHeight="1" x14ac:dyDescent="0.25">
      <c r="A16" s="44" t="s">
        <v>16</v>
      </c>
      <c r="B16" s="44"/>
      <c r="C16" s="31">
        <f>C275</f>
        <v>0</v>
      </c>
      <c r="D16" s="31">
        <f>D275</f>
        <v>0</v>
      </c>
      <c r="E16" s="31">
        <f>E275</f>
        <v>0</v>
      </c>
      <c r="F16" s="40" t="e">
        <f t="shared" si="0"/>
        <v>#DIV/0!</v>
      </c>
      <c r="G16" s="31">
        <f>G275</f>
        <v>0</v>
      </c>
      <c r="H16" s="31">
        <f>H275</f>
        <v>0</v>
      </c>
      <c r="I16" s="31" t="e">
        <f>I275</f>
        <v>#DIV/0!</v>
      </c>
      <c r="J16" s="22">
        <f>G16-H16</f>
        <v>0</v>
      </c>
      <c r="K16" s="19">
        <f>C16</f>
        <v>0</v>
      </c>
      <c r="L16" s="22">
        <f t="shared" si="4"/>
        <v>0</v>
      </c>
      <c r="M16" s="19">
        <f>K16-L16</f>
        <v>0</v>
      </c>
      <c r="N16" s="36"/>
      <c r="O16" s="36"/>
      <c r="P16" s="36"/>
    </row>
    <row r="17" spans="1:53" ht="30" customHeight="1" x14ac:dyDescent="0.25">
      <c r="A17" s="45" t="s">
        <v>24</v>
      </c>
      <c r="B17" s="46">
        <v>2026</v>
      </c>
      <c r="C17" s="46"/>
      <c r="D17" s="46"/>
      <c r="E17" s="46"/>
      <c r="F17" s="46"/>
      <c r="G17" s="46" t="s">
        <v>25</v>
      </c>
      <c r="H17" s="46"/>
      <c r="I17" s="46"/>
      <c r="J17" s="22"/>
      <c r="K17" s="19"/>
      <c r="L17" s="22">
        <f t="shared" si="4"/>
        <v>0</v>
      </c>
      <c r="M17" s="19"/>
      <c r="N17" s="36"/>
      <c r="O17" s="36"/>
      <c r="P17" s="36"/>
    </row>
    <row r="18" spans="1:53" ht="64.5" customHeight="1" x14ac:dyDescent="0.25">
      <c r="A18" s="45"/>
      <c r="B18" s="47" t="s">
        <v>3</v>
      </c>
      <c r="C18" s="47" t="s">
        <v>26</v>
      </c>
      <c r="D18" s="47" t="s">
        <v>5</v>
      </c>
      <c r="E18" s="47" t="s">
        <v>6</v>
      </c>
      <c r="F18" s="47" t="s">
        <v>7</v>
      </c>
      <c r="G18" s="47" t="s">
        <v>8</v>
      </c>
      <c r="H18" s="47" t="s">
        <v>5</v>
      </c>
      <c r="I18" s="47" t="s">
        <v>9</v>
      </c>
      <c r="J18" s="22"/>
      <c r="K18" s="19"/>
      <c r="L18" s="22" t="e">
        <f t="shared" si="4"/>
        <v>#VALUE!</v>
      </c>
      <c r="M18" s="19"/>
      <c r="N18" s="36"/>
      <c r="O18" s="36"/>
      <c r="P18" s="36"/>
    </row>
    <row r="19" spans="1:53" s="53" customFormat="1" ht="53.25" customHeight="1" x14ac:dyDescent="0.25">
      <c r="A19" s="48" t="s">
        <v>27</v>
      </c>
      <c r="B19" s="49"/>
      <c r="C19" s="50">
        <f>C20+C21</f>
        <v>78890133</v>
      </c>
      <c r="D19" s="50">
        <f>D20+D21</f>
        <v>2102378.08</v>
      </c>
      <c r="E19" s="50">
        <f>E20+E21</f>
        <v>76787754.920000002</v>
      </c>
      <c r="F19" s="50">
        <f>E19/D19*100</f>
        <v>3652.4236839455634</v>
      </c>
      <c r="G19" s="50">
        <f>G20+G21</f>
        <v>6439255</v>
      </c>
      <c r="H19" s="50">
        <f>H20+H21</f>
        <v>2102378.08</v>
      </c>
      <c r="I19" s="50">
        <f t="shared" ref="I19:I61" si="6">H19/G19*100</f>
        <v>32.649399348216527</v>
      </c>
      <c r="J19" s="22">
        <f t="shared" ref="J19:J44" si="7">G19-H19</f>
        <v>4336876.92</v>
      </c>
      <c r="K19" s="19">
        <f t="shared" ref="K19:K44" si="8">C19</f>
        <v>78890133</v>
      </c>
      <c r="L19" s="22">
        <f t="shared" si="4"/>
        <v>0</v>
      </c>
      <c r="M19" s="19">
        <f t="shared" ref="M19:M44" si="9">K19-L19</f>
        <v>78890133</v>
      </c>
      <c r="N19" s="51"/>
      <c r="O19" s="51"/>
      <c r="P19" s="51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</row>
    <row r="20" spans="1:53" s="59" customFormat="1" ht="30" customHeight="1" x14ac:dyDescent="0.3">
      <c r="A20" s="54" t="s">
        <v>28</v>
      </c>
      <c r="B20" s="55">
        <v>211</v>
      </c>
      <c r="C20" s="56">
        <v>60591500</v>
      </c>
      <c r="D20" s="57">
        <f>H20</f>
        <v>2102378.08</v>
      </c>
      <c r="E20" s="57">
        <f>C20-D20</f>
        <v>58489121.920000002</v>
      </c>
      <c r="F20" s="57">
        <f>D20/C20*100</f>
        <v>3.4697574412252545</v>
      </c>
      <c r="G20" s="57">
        <v>4945664</v>
      </c>
      <c r="H20" s="57">
        <v>2102378.08</v>
      </c>
      <c r="I20" s="57">
        <f t="shared" si="6"/>
        <v>42.50952106734303</v>
      </c>
      <c r="J20" s="22">
        <f t="shared" si="7"/>
        <v>2843285.92</v>
      </c>
      <c r="K20" s="19">
        <f t="shared" si="8"/>
        <v>60591500</v>
      </c>
      <c r="L20" s="22">
        <f t="shared" si="4"/>
        <v>0</v>
      </c>
      <c r="M20" s="19">
        <f t="shared" si="9"/>
        <v>60591500</v>
      </c>
      <c r="N20" s="58"/>
      <c r="O20" s="58"/>
      <c r="P20" s="58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3" s="59" customFormat="1" ht="30" customHeight="1" x14ac:dyDescent="0.3">
      <c r="A21" s="54" t="s">
        <v>29</v>
      </c>
      <c r="B21" s="55">
        <v>213</v>
      </c>
      <c r="C21" s="56">
        <v>18298633</v>
      </c>
      <c r="D21" s="57">
        <f>H21</f>
        <v>0</v>
      </c>
      <c r="E21" s="57">
        <f>C21-D21</f>
        <v>18298633</v>
      </c>
      <c r="F21" s="57">
        <f>D21/C21*100</f>
        <v>0</v>
      </c>
      <c r="G21" s="57">
        <v>1493591</v>
      </c>
      <c r="H21" s="57"/>
      <c r="I21" s="57">
        <f t="shared" si="6"/>
        <v>0</v>
      </c>
      <c r="J21" s="22">
        <f t="shared" si="7"/>
        <v>1493591</v>
      </c>
      <c r="K21" s="19">
        <f t="shared" si="8"/>
        <v>18298633</v>
      </c>
      <c r="L21" s="22">
        <f t="shared" si="4"/>
        <v>0</v>
      </c>
      <c r="M21" s="19">
        <f t="shared" si="9"/>
        <v>18298633</v>
      </c>
      <c r="N21" s="58"/>
      <c r="O21" s="58"/>
      <c r="P21" s="58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3" s="65" customFormat="1" ht="18.75" x14ac:dyDescent="0.3">
      <c r="A22" s="60" t="s">
        <v>30</v>
      </c>
      <c r="B22" s="61"/>
      <c r="C22" s="62">
        <f>C23+C25+C27+C29+C33+C38</f>
        <v>2978750</v>
      </c>
      <c r="D22" s="62">
        <f>D23+D25+D27+D29+D33+D38</f>
        <v>0</v>
      </c>
      <c r="E22" s="62">
        <f>E23+E25+E27+E29+E33+E38</f>
        <v>2978750</v>
      </c>
      <c r="F22" s="62" t="e">
        <f>E22/D22*100</f>
        <v>#DIV/0!</v>
      </c>
      <c r="G22" s="62">
        <f>G23+G25+G27+G29+G33+G38</f>
        <v>19750</v>
      </c>
      <c r="H22" s="62">
        <f>H23+H25+H27+H29+H33+H38</f>
        <v>0</v>
      </c>
      <c r="I22" s="62">
        <f t="shared" si="6"/>
        <v>0</v>
      </c>
      <c r="J22" s="22">
        <f t="shared" si="7"/>
        <v>19750</v>
      </c>
      <c r="K22" s="63">
        <f t="shared" si="8"/>
        <v>2978750</v>
      </c>
      <c r="L22" s="22">
        <f t="shared" si="4"/>
        <v>0</v>
      </c>
      <c r="M22" s="63">
        <f t="shared" si="9"/>
        <v>2978750</v>
      </c>
      <c r="N22" s="64"/>
      <c r="O22" s="64"/>
      <c r="P22" s="64"/>
    </row>
    <row r="23" spans="1:53" s="69" customFormat="1" ht="37.5" x14ac:dyDescent="0.3">
      <c r="A23" s="66" t="s">
        <v>31</v>
      </c>
      <c r="B23" s="49">
        <v>212</v>
      </c>
      <c r="C23" s="67">
        <f>C24</f>
        <v>0</v>
      </c>
      <c r="D23" s="67">
        <f>D24</f>
        <v>0</v>
      </c>
      <c r="E23" s="67">
        <f>E24</f>
        <v>0</v>
      </c>
      <c r="F23" s="67" t="e">
        <f>E23/D23*100</f>
        <v>#DIV/0!</v>
      </c>
      <c r="G23" s="67">
        <f>G24</f>
        <v>0</v>
      </c>
      <c r="H23" s="67">
        <f>H24</f>
        <v>0</v>
      </c>
      <c r="I23" s="67" t="e">
        <f t="shared" si="6"/>
        <v>#DIV/0!</v>
      </c>
      <c r="J23" s="22">
        <f t="shared" si="7"/>
        <v>0</v>
      </c>
      <c r="K23" s="19">
        <f t="shared" si="8"/>
        <v>0</v>
      </c>
      <c r="L23" s="22">
        <f t="shared" si="4"/>
        <v>0</v>
      </c>
      <c r="M23" s="19">
        <f t="shared" si="9"/>
        <v>0</v>
      </c>
      <c r="N23" s="68"/>
      <c r="O23" s="68"/>
      <c r="P23" s="68"/>
    </row>
    <row r="24" spans="1:53" s="72" customFormat="1" ht="64.5" customHeight="1" x14ac:dyDescent="0.3">
      <c r="A24" s="54" t="s">
        <v>32</v>
      </c>
      <c r="B24" s="70">
        <v>2120003</v>
      </c>
      <c r="C24" s="56">
        <v>0</v>
      </c>
      <c r="D24" s="57">
        <f>H24</f>
        <v>0</v>
      </c>
      <c r="E24" s="57">
        <f>C24-D24</f>
        <v>0</v>
      </c>
      <c r="F24" s="57" t="e">
        <f>D24/C24*100</f>
        <v>#DIV/0!</v>
      </c>
      <c r="G24" s="57"/>
      <c r="H24" s="57"/>
      <c r="I24" s="57" t="e">
        <f t="shared" si="6"/>
        <v>#DIV/0!</v>
      </c>
      <c r="J24" s="22">
        <f t="shared" si="7"/>
        <v>0</v>
      </c>
      <c r="K24" s="19">
        <f t="shared" si="8"/>
        <v>0</v>
      </c>
      <c r="L24" s="22">
        <f t="shared" si="4"/>
        <v>0</v>
      </c>
      <c r="M24" s="19">
        <f t="shared" si="9"/>
        <v>0</v>
      </c>
      <c r="N24" s="71"/>
      <c r="O24" s="71"/>
      <c r="P24" s="71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</row>
    <row r="25" spans="1:53" s="75" customFormat="1" ht="20.25" customHeight="1" x14ac:dyDescent="0.25">
      <c r="A25" s="73" t="s">
        <v>33</v>
      </c>
      <c r="B25" s="49">
        <v>221</v>
      </c>
      <c r="C25" s="74">
        <f>C26</f>
        <v>33000</v>
      </c>
      <c r="D25" s="74">
        <f>D26</f>
        <v>0</v>
      </c>
      <c r="E25" s="74">
        <f>E26</f>
        <v>33000</v>
      </c>
      <c r="F25" s="74" t="e">
        <f>E25/D25*100</f>
        <v>#DIV/0!</v>
      </c>
      <c r="G25" s="74">
        <f>G26</f>
        <v>2750</v>
      </c>
      <c r="H25" s="74">
        <f>H26</f>
        <v>0</v>
      </c>
      <c r="I25" s="74">
        <f t="shared" si="6"/>
        <v>0</v>
      </c>
      <c r="J25" s="22">
        <f t="shared" si="7"/>
        <v>2750</v>
      </c>
      <c r="K25" s="19">
        <f t="shared" si="8"/>
        <v>33000</v>
      </c>
      <c r="L25" s="22">
        <f t="shared" si="4"/>
        <v>0</v>
      </c>
      <c r="M25" s="19">
        <f t="shared" si="9"/>
        <v>33000</v>
      </c>
      <c r="N25" s="68"/>
      <c r="O25" s="68"/>
      <c r="P25" s="68"/>
    </row>
    <row r="26" spans="1:53" s="72" customFormat="1" ht="33.75" customHeight="1" x14ac:dyDescent="0.3">
      <c r="A26" s="76" t="s">
        <v>34</v>
      </c>
      <c r="B26" s="70">
        <v>2210007</v>
      </c>
      <c r="C26" s="56">
        <v>33000</v>
      </c>
      <c r="D26" s="57">
        <f>H26</f>
        <v>0</v>
      </c>
      <c r="E26" s="57">
        <f>C26-D26</f>
        <v>33000</v>
      </c>
      <c r="F26" s="57">
        <f>D26/C26*100</f>
        <v>0</v>
      </c>
      <c r="G26" s="57">
        <v>2750</v>
      </c>
      <c r="H26" s="57"/>
      <c r="I26" s="57">
        <f t="shared" si="6"/>
        <v>0</v>
      </c>
      <c r="J26" s="22">
        <f t="shared" si="7"/>
        <v>2750</v>
      </c>
      <c r="K26" s="19">
        <f t="shared" si="8"/>
        <v>33000</v>
      </c>
      <c r="L26" s="22">
        <f t="shared" si="4"/>
        <v>0</v>
      </c>
      <c r="M26" s="19">
        <f t="shared" si="9"/>
        <v>33000</v>
      </c>
      <c r="N26" s="71"/>
      <c r="O26" s="71"/>
      <c r="P26" s="71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</row>
    <row r="27" spans="1:53" s="77" customFormat="1" ht="18.75" x14ac:dyDescent="0.25">
      <c r="A27" s="73" t="s">
        <v>35</v>
      </c>
      <c r="B27" s="49">
        <v>225</v>
      </c>
      <c r="C27" s="74">
        <f>C28</f>
        <v>204000</v>
      </c>
      <c r="D27" s="74">
        <f>D28</f>
        <v>0</v>
      </c>
      <c r="E27" s="74">
        <f>E28</f>
        <v>204000</v>
      </c>
      <c r="F27" s="74" t="e">
        <f>E27/D27*100</f>
        <v>#DIV/0!</v>
      </c>
      <c r="G27" s="74">
        <f>G28</f>
        <v>17000</v>
      </c>
      <c r="H27" s="74">
        <f>H28</f>
        <v>0</v>
      </c>
      <c r="I27" s="74">
        <f t="shared" si="6"/>
        <v>0</v>
      </c>
      <c r="J27" s="22">
        <f t="shared" si="7"/>
        <v>17000</v>
      </c>
      <c r="K27" s="19">
        <f t="shared" si="8"/>
        <v>204000</v>
      </c>
      <c r="L27" s="22">
        <f t="shared" si="4"/>
        <v>0</v>
      </c>
      <c r="M27" s="19">
        <f t="shared" si="9"/>
        <v>204000</v>
      </c>
      <c r="N27" s="51"/>
      <c r="O27" s="51"/>
      <c r="P27" s="51"/>
    </row>
    <row r="28" spans="1:53" s="81" customFormat="1" ht="18.75" x14ac:dyDescent="0.3">
      <c r="A28" s="78" t="s">
        <v>36</v>
      </c>
      <c r="B28" s="70">
        <v>2250063</v>
      </c>
      <c r="C28" s="56">
        <v>204000</v>
      </c>
      <c r="D28" s="57">
        <f>H28</f>
        <v>0</v>
      </c>
      <c r="E28" s="57">
        <f>C28-D28</f>
        <v>204000</v>
      </c>
      <c r="F28" s="57">
        <f>D28/C28*100</f>
        <v>0</v>
      </c>
      <c r="G28" s="57">
        <v>17000</v>
      </c>
      <c r="H28" s="57"/>
      <c r="I28" s="57">
        <f t="shared" si="6"/>
        <v>0</v>
      </c>
      <c r="J28" s="22">
        <f t="shared" si="7"/>
        <v>17000</v>
      </c>
      <c r="K28" s="19">
        <f t="shared" si="8"/>
        <v>204000</v>
      </c>
      <c r="L28" s="22">
        <f t="shared" si="4"/>
        <v>0</v>
      </c>
      <c r="M28" s="19">
        <f t="shared" si="9"/>
        <v>204000</v>
      </c>
      <c r="N28" s="79"/>
      <c r="O28" s="79"/>
      <c r="P28" s="79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</row>
    <row r="29" spans="1:53" s="77" customFormat="1" ht="18.75" x14ac:dyDescent="0.25">
      <c r="A29" s="73" t="s">
        <v>37</v>
      </c>
      <c r="B29" s="49">
        <v>226</v>
      </c>
      <c r="C29" s="74">
        <f>SUM(C30:C32)</f>
        <v>32000</v>
      </c>
      <c r="D29" s="74">
        <f>SUM(D30:D32)</f>
        <v>0</v>
      </c>
      <c r="E29" s="74">
        <f>SUM(E30:E32)</f>
        <v>32000</v>
      </c>
      <c r="F29" s="74" t="e">
        <f>E29/D29*100</f>
        <v>#DIV/0!</v>
      </c>
      <c r="G29" s="74">
        <f>SUM(G30:G32)</f>
        <v>0</v>
      </c>
      <c r="H29" s="74">
        <f>SUM(H30:H32)</f>
        <v>0</v>
      </c>
      <c r="I29" s="74" t="e">
        <f t="shared" si="6"/>
        <v>#DIV/0!</v>
      </c>
      <c r="J29" s="22">
        <f t="shared" si="7"/>
        <v>0</v>
      </c>
      <c r="K29" s="19">
        <f t="shared" si="8"/>
        <v>32000</v>
      </c>
      <c r="L29" s="22">
        <f t="shared" si="4"/>
        <v>0</v>
      </c>
      <c r="M29" s="19">
        <f t="shared" si="9"/>
        <v>32000</v>
      </c>
      <c r="N29" s="51"/>
      <c r="O29" s="51"/>
      <c r="P29" s="51"/>
    </row>
    <row r="30" spans="1:53" s="81" customFormat="1" ht="24.75" customHeight="1" x14ac:dyDescent="0.3">
      <c r="A30" s="82" t="s">
        <v>38</v>
      </c>
      <c r="B30" s="70">
        <v>2260034</v>
      </c>
      <c r="C30" s="56"/>
      <c r="D30" s="57">
        <f>H30</f>
        <v>0</v>
      </c>
      <c r="E30" s="57">
        <f>C30-D30</f>
        <v>0</v>
      </c>
      <c r="F30" s="57" t="e">
        <f>D30/C30*100</f>
        <v>#DIV/0!</v>
      </c>
      <c r="G30" s="57"/>
      <c r="H30" s="57"/>
      <c r="I30" s="57" t="e">
        <f t="shared" si="6"/>
        <v>#DIV/0!</v>
      </c>
      <c r="J30" s="22">
        <f t="shared" si="7"/>
        <v>0</v>
      </c>
      <c r="K30" s="19">
        <f t="shared" si="8"/>
        <v>0</v>
      </c>
      <c r="L30" s="22">
        <f t="shared" si="4"/>
        <v>0</v>
      </c>
      <c r="M30" s="19">
        <f t="shared" si="9"/>
        <v>0</v>
      </c>
      <c r="N30" s="79"/>
      <c r="O30" s="79"/>
      <c r="P30" s="79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</row>
    <row r="31" spans="1:53" s="81" customFormat="1" ht="36.75" customHeight="1" x14ac:dyDescent="0.3">
      <c r="A31" s="83" t="s">
        <v>39</v>
      </c>
      <c r="B31" s="70">
        <v>2260035</v>
      </c>
      <c r="C31" s="56">
        <v>22000</v>
      </c>
      <c r="D31" s="57">
        <f>H31</f>
        <v>0</v>
      </c>
      <c r="E31" s="57">
        <f>C31-D31</f>
        <v>22000</v>
      </c>
      <c r="F31" s="57">
        <f>D31/C31*100</f>
        <v>0</v>
      </c>
      <c r="G31" s="57"/>
      <c r="H31" s="57"/>
      <c r="I31" s="57" t="e">
        <f t="shared" si="6"/>
        <v>#DIV/0!</v>
      </c>
      <c r="J31" s="22">
        <f t="shared" si="7"/>
        <v>0</v>
      </c>
      <c r="K31" s="19">
        <f t="shared" si="8"/>
        <v>22000</v>
      </c>
      <c r="L31" s="22">
        <f t="shared" si="4"/>
        <v>0</v>
      </c>
      <c r="M31" s="19">
        <f t="shared" si="9"/>
        <v>22000</v>
      </c>
      <c r="N31" s="79"/>
      <c r="O31" s="79"/>
      <c r="P31" s="79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</row>
    <row r="32" spans="1:53" s="81" customFormat="1" ht="41.25" customHeight="1" x14ac:dyDescent="0.3">
      <c r="A32" s="78" t="s">
        <v>40</v>
      </c>
      <c r="B32" s="70">
        <v>2260055</v>
      </c>
      <c r="C32" s="56">
        <v>10000</v>
      </c>
      <c r="D32" s="57">
        <f>H32</f>
        <v>0</v>
      </c>
      <c r="E32" s="57">
        <f>C32-D32</f>
        <v>10000</v>
      </c>
      <c r="F32" s="57">
        <f>D32/C32*100</f>
        <v>0</v>
      </c>
      <c r="G32" s="57"/>
      <c r="H32" s="57"/>
      <c r="I32" s="57" t="e">
        <f t="shared" si="6"/>
        <v>#DIV/0!</v>
      </c>
      <c r="J32" s="22">
        <f t="shared" si="7"/>
        <v>0</v>
      </c>
      <c r="K32" s="19">
        <f t="shared" si="8"/>
        <v>10000</v>
      </c>
      <c r="L32" s="22">
        <f t="shared" si="4"/>
        <v>0</v>
      </c>
      <c r="M32" s="19">
        <f t="shared" si="9"/>
        <v>10000</v>
      </c>
      <c r="N32" s="79"/>
      <c r="O32" s="79"/>
      <c r="P32" s="79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</row>
    <row r="33" spans="1:53" s="77" customFormat="1" ht="18.75" x14ac:dyDescent="0.25">
      <c r="A33" s="73" t="s">
        <v>41</v>
      </c>
      <c r="B33" s="49">
        <v>310</v>
      </c>
      <c r="C33" s="74">
        <f>SUM(C34:C37)</f>
        <v>1944750</v>
      </c>
      <c r="D33" s="74">
        <f>SUM(D34:D37)</f>
        <v>0</v>
      </c>
      <c r="E33" s="74">
        <f>SUM(E34:E37)</f>
        <v>1944750</v>
      </c>
      <c r="F33" s="74" t="e">
        <f>E33/D33*100</f>
        <v>#DIV/0!</v>
      </c>
      <c r="G33" s="74">
        <f>SUM(G34:G37)</f>
        <v>0</v>
      </c>
      <c r="H33" s="74">
        <f>SUM(H34:H37)</f>
        <v>0</v>
      </c>
      <c r="I33" s="74" t="e">
        <f t="shared" si="6"/>
        <v>#DIV/0!</v>
      </c>
      <c r="J33" s="22">
        <f t="shared" si="7"/>
        <v>0</v>
      </c>
      <c r="K33" s="19">
        <f t="shared" si="8"/>
        <v>1944750</v>
      </c>
      <c r="L33" s="22">
        <f t="shared" si="4"/>
        <v>0</v>
      </c>
      <c r="M33" s="19">
        <f t="shared" si="9"/>
        <v>1944750</v>
      </c>
      <c r="N33" s="51"/>
      <c r="O33" s="51"/>
      <c r="P33" s="51"/>
    </row>
    <row r="34" spans="1:53" s="81" customFormat="1" ht="18.75" x14ac:dyDescent="0.3">
      <c r="A34" s="84" t="s">
        <v>42</v>
      </c>
      <c r="B34" s="70">
        <v>3100032</v>
      </c>
      <c r="C34" s="56">
        <v>100000</v>
      </c>
      <c r="D34" s="57">
        <f>H34</f>
        <v>0</v>
      </c>
      <c r="E34" s="57">
        <f>C34-D34</f>
        <v>100000</v>
      </c>
      <c r="F34" s="57">
        <f t="shared" ref="F34:F61" si="10">D34/C34*100</f>
        <v>0</v>
      </c>
      <c r="G34" s="57"/>
      <c r="H34" s="57"/>
      <c r="I34" s="57" t="e">
        <f t="shared" si="6"/>
        <v>#DIV/0!</v>
      </c>
      <c r="J34" s="22">
        <f t="shared" si="7"/>
        <v>0</v>
      </c>
      <c r="K34" s="19">
        <f t="shared" si="8"/>
        <v>100000</v>
      </c>
      <c r="L34" s="22">
        <f t="shared" si="4"/>
        <v>0</v>
      </c>
      <c r="M34" s="19">
        <f t="shared" si="9"/>
        <v>100000</v>
      </c>
      <c r="N34" s="79"/>
      <c r="O34" s="79"/>
      <c r="P34" s="79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</row>
    <row r="35" spans="1:53" s="87" customFormat="1" ht="18.75" x14ac:dyDescent="0.3">
      <c r="A35" s="84" t="s">
        <v>43</v>
      </c>
      <c r="B35" s="70">
        <v>3100033</v>
      </c>
      <c r="C35" s="56"/>
      <c r="D35" s="57">
        <f>H35</f>
        <v>0</v>
      </c>
      <c r="E35" s="57">
        <f>C35-D35</f>
        <v>0</v>
      </c>
      <c r="F35" s="57" t="e">
        <f t="shared" si="10"/>
        <v>#DIV/0!</v>
      </c>
      <c r="G35" s="57"/>
      <c r="H35" s="57"/>
      <c r="I35" s="57" t="e">
        <f t="shared" si="6"/>
        <v>#DIV/0!</v>
      </c>
      <c r="J35" s="22">
        <f t="shared" si="7"/>
        <v>0</v>
      </c>
      <c r="K35" s="19">
        <f t="shared" si="8"/>
        <v>0</v>
      </c>
      <c r="L35" s="22">
        <f t="shared" si="4"/>
        <v>0</v>
      </c>
      <c r="M35" s="19">
        <f t="shared" si="9"/>
        <v>0</v>
      </c>
      <c r="N35" s="85"/>
      <c r="O35" s="85"/>
      <c r="P35" s="85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</row>
    <row r="36" spans="1:53" s="81" customFormat="1" ht="31.5" x14ac:dyDescent="0.3">
      <c r="A36" s="88" t="s">
        <v>44</v>
      </c>
      <c r="B36" s="70">
        <v>3100034</v>
      </c>
      <c r="C36" s="56">
        <v>1344750</v>
      </c>
      <c r="D36" s="57">
        <f>H36</f>
        <v>0</v>
      </c>
      <c r="E36" s="57">
        <f>C36-D36</f>
        <v>1344750</v>
      </c>
      <c r="F36" s="57">
        <f t="shared" si="10"/>
        <v>0</v>
      </c>
      <c r="G36" s="57"/>
      <c r="H36" s="57"/>
      <c r="I36" s="57" t="e">
        <f t="shared" si="6"/>
        <v>#DIV/0!</v>
      </c>
      <c r="J36" s="22">
        <f t="shared" si="7"/>
        <v>0</v>
      </c>
      <c r="K36" s="19">
        <f t="shared" si="8"/>
        <v>1344750</v>
      </c>
      <c r="L36" s="22">
        <f t="shared" si="4"/>
        <v>0</v>
      </c>
      <c r="M36" s="19">
        <f t="shared" si="9"/>
        <v>1344750</v>
      </c>
      <c r="N36" s="79"/>
      <c r="O36" s="79"/>
      <c r="P36" s="79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</row>
    <row r="37" spans="1:53" s="81" customFormat="1" ht="18.75" x14ac:dyDescent="0.3">
      <c r="A37" s="84" t="s">
        <v>45</v>
      </c>
      <c r="B37" s="70">
        <v>3100035</v>
      </c>
      <c r="C37" s="56">
        <v>500000</v>
      </c>
      <c r="D37" s="57">
        <f>H37</f>
        <v>0</v>
      </c>
      <c r="E37" s="57">
        <f>C37-D37</f>
        <v>500000</v>
      </c>
      <c r="F37" s="57">
        <f t="shared" si="10"/>
        <v>0</v>
      </c>
      <c r="G37" s="57"/>
      <c r="H37" s="57"/>
      <c r="I37" s="57" t="e">
        <f t="shared" si="6"/>
        <v>#DIV/0!</v>
      </c>
      <c r="J37" s="22">
        <f t="shared" si="7"/>
        <v>0</v>
      </c>
      <c r="K37" s="19">
        <f t="shared" si="8"/>
        <v>500000</v>
      </c>
      <c r="L37" s="22">
        <f t="shared" si="4"/>
        <v>0</v>
      </c>
      <c r="M37" s="19">
        <f t="shared" si="9"/>
        <v>500000</v>
      </c>
      <c r="N37" s="79"/>
      <c r="O37" s="79"/>
      <c r="P37" s="79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</row>
    <row r="38" spans="1:53" s="94" customFormat="1" ht="18.75" x14ac:dyDescent="0.25">
      <c r="A38" s="89" t="s">
        <v>46</v>
      </c>
      <c r="B38" s="90">
        <v>340</v>
      </c>
      <c r="C38" s="91">
        <f>C39+C46</f>
        <v>765000</v>
      </c>
      <c r="D38" s="91">
        <f>D39+D46</f>
        <v>0</v>
      </c>
      <c r="E38" s="91">
        <f>E39+E46</f>
        <v>765000</v>
      </c>
      <c r="F38" s="92">
        <f t="shared" si="10"/>
        <v>0</v>
      </c>
      <c r="G38" s="91">
        <f>G39+G46</f>
        <v>0</v>
      </c>
      <c r="H38" s="91">
        <f>H39+H46</f>
        <v>0</v>
      </c>
      <c r="I38" s="91" t="e">
        <f t="shared" si="6"/>
        <v>#DIV/0!</v>
      </c>
      <c r="J38" s="22">
        <f t="shared" si="7"/>
        <v>0</v>
      </c>
      <c r="K38" s="19">
        <f t="shared" si="8"/>
        <v>765000</v>
      </c>
      <c r="L38" s="22">
        <f t="shared" si="4"/>
        <v>0</v>
      </c>
      <c r="M38" s="19">
        <f t="shared" si="9"/>
        <v>765000</v>
      </c>
      <c r="N38" s="93"/>
      <c r="O38" s="93"/>
      <c r="P38" s="93"/>
    </row>
    <row r="39" spans="1:53" s="77" customFormat="1" ht="18.75" x14ac:dyDescent="0.25">
      <c r="A39" s="73"/>
      <c r="B39" s="49">
        <v>346</v>
      </c>
      <c r="C39" s="74">
        <f>SUM(C40:C45)</f>
        <v>610000</v>
      </c>
      <c r="D39" s="74">
        <f>SUM(D40:D45)</f>
        <v>0</v>
      </c>
      <c r="E39" s="74">
        <f>SUM(E40:E45)</f>
        <v>610000</v>
      </c>
      <c r="F39" s="95">
        <f t="shared" si="10"/>
        <v>0</v>
      </c>
      <c r="G39" s="74">
        <f>SUM(G40:G45)</f>
        <v>0</v>
      </c>
      <c r="H39" s="74">
        <f>SUM(H40:H45)</f>
        <v>0</v>
      </c>
      <c r="I39" s="74" t="e">
        <f t="shared" si="6"/>
        <v>#DIV/0!</v>
      </c>
      <c r="J39" s="22">
        <f t="shared" si="7"/>
        <v>0</v>
      </c>
      <c r="K39" s="19">
        <f t="shared" si="8"/>
        <v>610000</v>
      </c>
      <c r="L39" s="22">
        <f t="shared" si="4"/>
        <v>0</v>
      </c>
      <c r="M39" s="19">
        <f t="shared" si="9"/>
        <v>610000</v>
      </c>
      <c r="N39" s="51"/>
      <c r="O39" s="51"/>
      <c r="P39" s="51"/>
    </row>
    <row r="40" spans="1:53" s="87" customFormat="1" ht="50.25" customHeight="1" x14ac:dyDescent="0.3">
      <c r="A40" s="88" t="s">
        <v>47</v>
      </c>
      <c r="B40" s="70">
        <v>3460017</v>
      </c>
      <c r="C40" s="56">
        <v>225000</v>
      </c>
      <c r="D40" s="57">
        <f t="shared" ref="D40:D45" si="11">H40</f>
        <v>0</v>
      </c>
      <c r="E40" s="57">
        <f t="shared" ref="E40:E45" si="12">C40-D40</f>
        <v>225000</v>
      </c>
      <c r="F40" s="57">
        <f t="shared" si="10"/>
        <v>0</v>
      </c>
      <c r="G40" s="57"/>
      <c r="H40" s="57"/>
      <c r="I40" s="57" t="e">
        <f t="shared" si="6"/>
        <v>#DIV/0!</v>
      </c>
      <c r="J40" s="22">
        <f t="shared" si="7"/>
        <v>0</v>
      </c>
      <c r="K40" s="19">
        <f t="shared" si="8"/>
        <v>225000</v>
      </c>
      <c r="L40" s="22">
        <f t="shared" si="4"/>
        <v>0</v>
      </c>
      <c r="M40" s="19">
        <f t="shared" si="9"/>
        <v>225000</v>
      </c>
      <c r="N40" s="85"/>
      <c r="O40" s="85"/>
      <c r="P40" s="85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</row>
    <row r="41" spans="1:53" s="87" customFormat="1" ht="52.5" customHeight="1" x14ac:dyDescent="0.3">
      <c r="A41" s="88" t="s">
        <v>48</v>
      </c>
      <c r="B41" s="70">
        <v>3460018</v>
      </c>
      <c r="C41" s="56">
        <v>225000</v>
      </c>
      <c r="D41" s="57">
        <f t="shared" si="11"/>
        <v>0</v>
      </c>
      <c r="E41" s="57">
        <f t="shared" si="12"/>
        <v>225000</v>
      </c>
      <c r="F41" s="57">
        <f t="shared" si="10"/>
        <v>0</v>
      </c>
      <c r="G41" s="57"/>
      <c r="H41" s="57"/>
      <c r="I41" s="57" t="e">
        <f t="shared" si="6"/>
        <v>#DIV/0!</v>
      </c>
      <c r="J41" s="22">
        <f t="shared" si="7"/>
        <v>0</v>
      </c>
      <c r="K41" s="19">
        <f t="shared" si="8"/>
        <v>225000</v>
      </c>
      <c r="L41" s="22">
        <f t="shared" si="4"/>
        <v>0</v>
      </c>
      <c r="M41" s="19">
        <f t="shared" si="9"/>
        <v>225000</v>
      </c>
      <c r="N41" s="85"/>
      <c r="O41" s="85"/>
      <c r="P41" s="85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</row>
    <row r="42" spans="1:53" s="87" customFormat="1" ht="60.75" customHeight="1" x14ac:dyDescent="0.3">
      <c r="A42" s="88" t="s">
        <v>49</v>
      </c>
      <c r="B42" s="70">
        <v>3460019</v>
      </c>
      <c r="C42" s="56">
        <v>60000</v>
      </c>
      <c r="D42" s="57">
        <f t="shared" si="11"/>
        <v>0</v>
      </c>
      <c r="E42" s="57">
        <f t="shared" si="12"/>
        <v>60000</v>
      </c>
      <c r="F42" s="57">
        <f t="shared" si="10"/>
        <v>0</v>
      </c>
      <c r="G42" s="57"/>
      <c r="H42" s="57"/>
      <c r="I42" s="57" t="e">
        <f t="shared" si="6"/>
        <v>#DIV/0!</v>
      </c>
      <c r="J42" s="22">
        <f t="shared" si="7"/>
        <v>0</v>
      </c>
      <c r="K42" s="19">
        <f t="shared" si="8"/>
        <v>60000</v>
      </c>
      <c r="L42" s="22">
        <f t="shared" si="4"/>
        <v>0</v>
      </c>
      <c r="M42" s="19">
        <f t="shared" si="9"/>
        <v>60000</v>
      </c>
      <c r="N42" s="85"/>
      <c r="O42" s="85"/>
      <c r="P42" s="85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</row>
    <row r="43" spans="1:53" s="81" customFormat="1" ht="18.75" x14ac:dyDescent="0.3">
      <c r="A43" s="96" t="s">
        <v>50</v>
      </c>
      <c r="B43" s="70">
        <v>3460020</v>
      </c>
      <c r="C43" s="56">
        <v>50000</v>
      </c>
      <c r="D43" s="57">
        <f t="shared" si="11"/>
        <v>0</v>
      </c>
      <c r="E43" s="57">
        <f t="shared" si="12"/>
        <v>50000</v>
      </c>
      <c r="F43" s="57">
        <f t="shared" si="10"/>
        <v>0</v>
      </c>
      <c r="G43" s="57"/>
      <c r="H43" s="57"/>
      <c r="I43" s="57" t="e">
        <f t="shared" si="6"/>
        <v>#DIV/0!</v>
      </c>
      <c r="J43" s="22">
        <f t="shared" si="7"/>
        <v>0</v>
      </c>
      <c r="K43" s="19">
        <f t="shared" si="8"/>
        <v>50000</v>
      </c>
      <c r="L43" s="22">
        <f t="shared" si="4"/>
        <v>0</v>
      </c>
      <c r="M43" s="19">
        <f t="shared" si="9"/>
        <v>50000</v>
      </c>
      <c r="N43" s="79"/>
      <c r="O43" s="79"/>
      <c r="P43" s="79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</row>
    <row r="44" spans="1:53" s="81" customFormat="1" ht="18.75" x14ac:dyDescent="0.3">
      <c r="A44" s="88" t="s">
        <v>51</v>
      </c>
      <c r="B44" s="70">
        <v>3460021</v>
      </c>
      <c r="C44" s="56">
        <v>50000</v>
      </c>
      <c r="D44" s="57">
        <f t="shared" si="11"/>
        <v>0</v>
      </c>
      <c r="E44" s="57">
        <f t="shared" si="12"/>
        <v>50000</v>
      </c>
      <c r="F44" s="57">
        <f t="shared" si="10"/>
        <v>0</v>
      </c>
      <c r="G44" s="57"/>
      <c r="H44" s="57"/>
      <c r="I44" s="57" t="e">
        <f t="shared" si="6"/>
        <v>#DIV/0!</v>
      </c>
      <c r="J44" s="22">
        <f t="shared" si="7"/>
        <v>0</v>
      </c>
      <c r="K44" s="19">
        <f t="shared" si="8"/>
        <v>50000</v>
      </c>
      <c r="L44" s="22">
        <f t="shared" si="4"/>
        <v>0</v>
      </c>
      <c r="M44" s="19">
        <f t="shared" si="9"/>
        <v>50000</v>
      </c>
      <c r="N44" s="79"/>
      <c r="O44" s="79"/>
      <c r="P44" s="79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</row>
    <row r="45" spans="1:53" s="81" customFormat="1" ht="18.75" x14ac:dyDescent="0.3">
      <c r="A45" s="96" t="s">
        <v>52</v>
      </c>
      <c r="B45" s="70">
        <v>3460041</v>
      </c>
      <c r="C45" s="56"/>
      <c r="D45" s="57">
        <f t="shared" si="11"/>
        <v>0</v>
      </c>
      <c r="E45" s="57">
        <f t="shared" si="12"/>
        <v>0</v>
      </c>
      <c r="F45" s="57" t="e">
        <f t="shared" si="10"/>
        <v>#DIV/0!</v>
      </c>
      <c r="G45" s="57"/>
      <c r="H45" s="57"/>
      <c r="I45" s="57" t="e">
        <f t="shared" si="6"/>
        <v>#DIV/0!</v>
      </c>
      <c r="J45" s="22"/>
      <c r="K45" s="19"/>
      <c r="L45" s="22">
        <f t="shared" si="4"/>
        <v>0</v>
      </c>
      <c r="M45" s="19"/>
      <c r="N45" s="79"/>
      <c r="O45" s="79"/>
      <c r="P45" s="79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</row>
    <row r="46" spans="1:53" s="77" customFormat="1" ht="18.75" x14ac:dyDescent="0.25">
      <c r="A46" s="73"/>
      <c r="B46" s="49">
        <v>349</v>
      </c>
      <c r="C46" s="74">
        <f>SUM(C47:C48)</f>
        <v>155000</v>
      </c>
      <c r="D46" s="74">
        <f>SUM(D47:D48)</f>
        <v>0</v>
      </c>
      <c r="E46" s="74">
        <f>SUM(E47:E48)</f>
        <v>155000</v>
      </c>
      <c r="F46" s="95">
        <f t="shared" si="10"/>
        <v>0</v>
      </c>
      <c r="G46" s="74">
        <f>SUM(G47:G48)</f>
        <v>0</v>
      </c>
      <c r="H46" s="74">
        <f>SUM(H47:H48)</f>
        <v>0</v>
      </c>
      <c r="I46" s="74" t="e">
        <f t="shared" si="6"/>
        <v>#DIV/0!</v>
      </c>
      <c r="J46" s="22">
        <f t="shared" ref="J46:J53" si="13">G46-H46</f>
        <v>0</v>
      </c>
      <c r="K46" s="19">
        <f t="shared" ref="K46:K53" si="14">C46</f>
        <v>155000</v>
      </c>
      <c r="L46" s="22">
        <f t="shared" si="4"/>
        <v>0</v>
      </c>
      <c r="M46" s="19">
        <f t="shared" ref="M46:M53" si="15">K46-L46</f>
        <v>155000</v>
      </c>
      <c r="N46" s="51"/>
      <c r="O46" s="51"/>
      <c r="P46" s="51"/>
    </row>
    <row r="47" spans="1:53" s="87" customFormat="1" ht="39" customHeight="1" x14ac:dyDescent="0.3">
      <c r="A47" s="96" t="s">
        <v>53</v>
      </c>
      <c r="B47" s="70">
        <v>3490000</v>
      </c>
      <c r="C47" s="56">
        <v>90000</v>
      </c>
      <c r="D47" s="57">
        <f>H47</f>
        <v>0</v>
      </c>
      <c r="E47" s="57">
        <f>C47-D47</f>
        <v>90000</v>
      </c>
      <c r="F47" s="57">
        <f t="shared" si="10"/>
        <v>0</v>
      </c>
      <c r="G47" s="57"/>
      <c r="H47" s="57"/>
      <c r="I47" s="57" t="e">
        <f t="shared" si="6"/>
        <v>#DIV/0!</v>
      </c>
      <c r="J47" s="22">
        <f t="shared" si="13"/>
        <v>0</v>
      </c>
      <c r="K47" s="19">
        <f t="shared" si="14"/>
        <v>90000</v>
      </c>
      <c r="L47" s="22">
        <f t="shared" si="4"/>
        <v>0</v>
      </c>
      <c r="M47" s="19">
        <f t="shared" si="15"/>
        <v>90000</v>
      </c>
      <c r="N47" s="85"/>
      <c r="O47" s="85"/>
      <c r="P47" s="85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</row>
    <row r="48" spans="1:53" s="87" customFormat="1" ht="36" customHeight="1" x14ac:dyDescent="0.3">
      <c r="A48" s="84" t="s">
        <v>54</v>
      </c>
      <c r="B48" s="70">
        <v>3490004</v>
      </c>
      <c r="C48" s="56">
        <v>65000</v>
      </c>
      <c r="D48" s="57">
        <f>H48</f>
        <v>0</v>
      </c>
      <c r="E48" s="57">
        <f>C48-D48</f>
        <v>65000</v>
      </c>
      <c r="F48" s="57">
        <f t="shared" si="10"/>
        <v>0</v>
      </c>
      <c r="G48" s="57"/>
      <c r="H48" s="57"/>
      <c r="I48" s="57" t="e">
        <f t="shared" si="6"/>
        <v>#DIV/0!</v>
      </c>
      <c r="J48" s="22">
        <f t="shared" si="13"/>
        <v>0</v>
      </c>
      <c r="K48" s="19">
        <f t="shared" si="14"/>
        <v>65000</v>
      </c>
      <c r="L48" s="22">
        <f t="shared" si="4"/>
        <v>0</v>
      </c>
      <c r="M48" s="19">
        <f t="shared" si="15"/>
        <v>65000</v>
      </c>
      <c r="N48" s="85"/>
      <c r="O48" s="85"/>
      <c r="P48" s="85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</row>
    <row r="49" spans="1:53" s="102" customFormat="1" ht="165" customHeight="1" x14ac:dyDescent="0.25">
      <c r="A49" s="97" t="s">
        <v>55</v>
      </c>
      <c r="B49" s="98" t="s">
        <v>56</v>
      </c>
      <c r="C49" s="99">
        <f>C22+C19</f>
        <v>81868883</v>
      </c>
      <c r="D49" s="99">
        <f>D22+D19</f>
        <v>2102378.08</v>
      </c>
      <c r="E49" s="99">
        <f>E22+E19</f>
        <v>79766504.920000002</v>
      </c>
      <c r="F49" s="99">
        <f t="shared" si="10"/>
        <v>2.5679818790247819</v>
      </c>
      <c r="G49" s="99">
        <f>G22+G19</f>
        <v>6459005</v>
      </c>
      <c r="H49" s="99">
        <f>H22+H19</f>
        <v>2102378.08</v>
      </c>
      <c r="I49" s="99">
        <f t="shared" si="6"/>
        <v>32.549565761289863</v>
      </c>
      <c r="J49" s="22">
        <f t="shared" si="13"/>
        <v>4356626.92</v>
      </c>
      <c r="K49" s="19">
        <f t="shared" si="14"/>
        <v>81868883</v>
      </c>
      <c r="L49" s="22">
        <f t="shared" si="4"/>
        <v>0</v>
      </c>
      <c r="M49" s="19">
        <f t="shared" si="15"/>
        <v>81868883</v>
      </c>
      <c r="N49" s="100"/>
      <c r="O49" s="100"/>
      <c r="P49" s="100"/>
      <c r="Q49" s="101">
        <v>39703595.049999997</v>
      </c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</row>
    <row r="50" spans="1:53" s="94" customFormat="1" ht="111" customHeight="1" x14ac:dyDescent="0.3">
      <c r="A50" s="103" t="s">
        <v>57</v>
      </c>
      <c r="B50" s="61" t="s">
        <v>58</v>
      </c>
      <c r="C50" s="104"/>
      <c r="D50" s="105">
        <f>H50</f>
        <v>0</v>
      </c>
      <c r="E50" s="105">
        <f>C50-D50</f>
        <v>0</v>
      </c>
      <c r="F50" s="105" t="e">
        <f t="shared" si="10"/>
        <v>#DIV/0!</v>
      </c>
      <c r="G50" s="105"/>
      <c r="H50" s="105"/>
      <c r="I50" s="105" t="e">
        <f t="shared" si="6"/>
        <v>#DIV/0!</v>
      </c>
      <c r="J50" s="22">
        <f t="shared" si="13"/>
        <v>0</v>
      </c>
      <c r="K50" s="19">
        <f t="shared" si="14"/>
        <v>0</v>
      </c>
      <c r="L50" s="22">
        <f t="shared" si="4"/>
        <v>0</v>
      </c>
      <c r="M50" s="19">
        <f t="shared" si="15"/>
        <v>0</v>
      </c>
      <c r="N50" s="106"/>
      <c r="O50" s="106"/>
      <c r="P50" s="10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</row>
    <row r="51" spans="1:53" s="94" customFormat="1" ht="61.5" customHeight="1" x14ac:dyDescent="0.25">
      <c r="A51" s="103" t="s">
        <v>59</v>
      </c>
      <c r="B51" s="61" t="s">
        <v>60</v>
      </c>
      <c r="C51" s="104">
        <f>C52+C53</f>
        <v>0</v>
      </c>
      <c r="D51" s="105">
        <f>D52+D53</f>
        <v>0</v>
      </c>
      <c r="E51" s="105">
        <f>E52+E53</f>
        <v>0</v>
      </c>
      <c r="F51" s="105" t="e">
        <f t="shared" si="10"/>
        <v>#DIV/0!</v>
      </c>
      <c r="G51" s="105">
        <f>G52+G53</f>
        <v>0</v>
      </c>
      <c r="H51" s="105">
        <f>H52+H53</f>
        <v>0</v>
      </c>
      <c r="I51" s="105" t="e">
        <f t="shared" si="6"/>
        <v>#DIV/0!</v>
      </c>
      <c r="J51" s="22">
        <f t="shared" si="13"/>
        <v>0</v>
      </c>
      <c r="K51" s="19">
        <f t="shared" si="14"/>
        <v>0</v>
      </c>
      <c r="L51" s="22">
        <f t="shared" si="4"/>
        <v>0</v>
      </c>
      <c r="M51" s="19">
        <f t="shared" si="15"/>
        <v>0</v>
      </c>
      <c r="N51" s="107"/>
      <c r="O51" s="107"/>
      <c r="P51" s="107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</row>
    <row r="52" spans="1:53" s="87" customFormat="1" ht="36" customHeight="1" x14ac:dyDescent="0.3">
      <c r="A52" s="108" t="s">
        <v>61</v>
      </c>
      <c r="B52" s="70">
        <v>2260061</v>
      </c>
      <c r="C52" s="56"/>
      <c r="D52" s="57">
        <f>H52</f>
        <v>0</v>
      </c>
      <c r="E52" s="57">
        <f>C52-D52</f>
        <v>0</v>
      </c>
      <c r="F52" s="57" t="e">
        <f t="shared" si="10"/>
        <v>#DIV/0!</v>
      </c>
      <c r="G52" s="57"/>
      <c r="H52" s="57"/>
      <c r="I52" s="57" t="e">
        <f t="shared" si="6"/>
        <v>#DIV/0!</v>
      </c>
      <c r="J52" s="22">
        <f t="shared" si="13"/>
        <v>0</v>
      </c>
      <c r="K52" s="19">
        <f t="shared" si="14"/>
        <v>0</v>
      </c>
      <c r="L52" s="22">
        <f t="shared" si="4"/>
        <v>0</v>
      </c>
      <c r="M52" s="19">
        <f t="shared" si="15"/>
        <v>0</v>
      </c>
      <c r="N52" s="85"/>
      <c r="O52" s="85"/>
      <c r="P52" s="85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</row>
    <row r="53" spans="1:53" s="87" customFormat="1" ht="36" customHeight="1" x14ac:dyDescent="0.3">
      <c r="A53" s="108" t="s">
        <v>62</v>
      </c>
      <c r="B53" s="70">
        <v>3420000</v>
      </c>
      <c r="C53" s="56"/>
      <c r="D53" s="57">
        <f>H53</f>
        <v>0</v>
      </c>
      <c r="E53" s="57">
        <f>C53-D53</f>
        <v>0</v>
      </c>
      <c r="F53" s="57" t="e">
        <f t="shared" si="10"/>
        <v>#DIV/0!</v>
      </c>
      <c r="G53" s="57"/>
      <c r="H53" s="57"/>
      <c r="I53" s="57" t="e">
        <f t="shared" si="6"/>
        <v>#DIV/0!</v>
      </c>
      <c r="J53" s="22">
        <f t="shared" si="13"/>
        <v>0</v>
      </c>
      <c r="K53" s="19">
        <f t="shared" si="14"/>
        <v>0</v>
      </c>
      <c r="L53" s="22">
        <f t="shared" si="4"/>
        <v>0</v>
      </c>
      <c r="M53" s="19">
        <f t="shared" si="15"/>
        <v>0</v>
      </c>
      <c r="N53" s="85"/>
      <c r="O53" s="85"/>
      <c r="P53" s="85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</row>
    <row r="54" spans="1:53" s="87" customFormat="1" ht="76.5" customHeight="1" x14ac:dyDescent="0.3">
      <c r="A54" s="103" t="s">
        <v>63</v>
      </c>
      <c r="B54" s="109" t="s">
        <v>64</v>
      </c>
      <c r="C54" s="104">
        <f>C55</f>
        <v>0</v>
      </c>
      <c r="D54" s="104">
        <f>D55</f>
        <v>0</v>
      </c>
      <c r="E54" s="104">
        <f>E55</f>
        <v>0</v>
      </c>
      <c r="F54" s="105" t="e">
        <f t="shared" si="10"/>
        <v>#DIV/0!</v>
      </c>
      <c r="G54" s="104">
        <f>G55</f>
        <v>0</v>
      </c>
      <c r="H54" s="104">
        <f>H55</f>
        <v>0</v>
      </c>
      <c r="I54" s="105" t="e">
        <f t="shared" si="6"/>
        <v>#DIV/0!</v>
      </c>
      <c r="J54" s="22"/>
      <c r="K54" s="19"/>
      <c r="L54" s="22">
        <f t="shared" si="4"/>
        <v>0</v>
      </c>
      <c r="M54" s="19"/>
      <c r="N54" s="85"/>
      <c r="O54" s="85"/>
      <c r="P54" s="85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</row>
    <row r="55" spans="1:53" s="87" customFormat="1" ht="36" customHeight="1" x14ac:dyDescent="0.3">
      <c r="A55" s="110" t="s">
        <v>65</v>
      </c>
      <c r="B55" s="111">
        <v>226</v>
      </c>
      <c r="C55" s="112">
        <f>SUM(C56)</f>
        <v>0</v>
      </c>
      <c r="D55" s="112">
        <f>SUM(D56)</f>
        <v>0</v>
      </c>
      <c r="E55" s="112">
        <f>SUM(E56)</f>
        <v>0</v>
      </c>
      <c r="F55" s="113" t="e">
        <f t="shared" si="10"/>
        <v>#DIV/0!</v>
      </c>
      <c r="G55" s="112">
        <f>SUM(G56)</f>
        <v>0</v>
      </c>
      <c r="H55" s="112">
        <f>SUM(H56)</f>
        <v>0</v>
      </c>
      <c r="I55" s="114" t="e">
        <f t="shared" si="6"/>
        <v>#DIV/0!</v>
      </c>
      <c r="J55" s="22"/>
      <c r="K55" s="19"/>
      <c r="L55" s="22">
        <f t="shared" si="4"/>
        <v>0</v>
      </c>
      <c r="M55" s="19"/>
      <c r="N55" s="85"/>
      <c r="O55" s="85"/>
      <c r="P55" s="85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</row>
    <row r="56" spans="1:53" s="87" customFormat="1" ht="36" customHeight="1" x14ac:dyDescent="0.3">
      <c r="A56" s="108" t="s">
        <v>66</v>
      </c>
      <c r="B56" s="70">
        <v>2260382</v>
      </c>
      <c r="C56" s="56"/>
      <c r="D56" s="57">
        <f>H56</f>
        <v>0</v>
      </c>
      <c r="E56" s="57">
        <f>C56-D56</f>
        <v>0</v>
      </c>
      <c r="F56" s="57" t="e">
        <f t="shared" si="10"/>
        <v>#DIV/0!</v>
      </c>
      <c r="G56" s="57"/>
      <c r="H56" s="57"/>
      <c r="I56" s="57" t="e">
        <f t="shared" si="6"/>
        <v>#DIV/0!</v>
      </c>
      <c r="J56" s="22"/>
      <c r="K56" s="19"/>
      <c r="L56" s="22">
        <f t="shared" si="4"/>
        <v>0</v>
      </c>
      <c r="M56" s="19"/>
      <c r="N56" s="85"/>
      <c r="O56" s="85"/>
      <c r="P56" s="85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</row>
    <row r="57" spans="1:53" s="87" customFormat="1" ht="81.75" customHeight="1" x14ac:dyDescent="0.3">
      <c r="A57" s="103" t="s">
        <v>67</v>
      </c>
      <c r="B57" s="115" t="s">
        <v>68</v>
      </c>
      <c r="C57" s="104">
        <f>C58</f>
        <v>0</v>
      </c>
      <c r="D57" s="104">
        <f>D58</f>
        <v>0</v>
      </c>
      <c r="E57" s="104">
        <f>E58</f>
        <v>0</v>
      </c>
      <c r="F57" s="105" t="e">
        <f t="shared" si="10"/>
        <v>#DIV/0!</v>
      </c>
      <c r="G57" s="104">
        <f>G58</f>
        <v>0</v>
      </c>
      <c r="H57" s="104">
        <f>H58</f>
        <v>0</v>
      </c>
      <c r="I57" s="105" t="e">
        <f t="shared" si="6"/>
        <v>#DIV/0!</v>
      </c>
      <c r="J57" s="22"/>
      <c r="K57" s="19"/>
      <c r="L57" s="22">
        <f t="shared" si="4"/>
        <v>0</v>
      </c>
      <c r="M57" s="19"/>
      <c r="N57" s="85"/>
      <c r="O57" s="85"/>
      <c r="P57" s="85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</row>
    <row r="58" spans="1:53" s="87" customFormat="1" ht="36" customHeight="1" x14ac:dyDescent="0.3">
      <c r="A58" s="116" t="s">
        <v>69</v>
      </c>
      <c r="B58" s="117" t="s">
        <v>70</v>
      </c>
      <c r="C58" s="112">
        <f>SUM(C59)</f>
        <v>0</v>
      </c>
      <c r="D58" s="112">
        <f>SUM(D59)</f>
        <v>0</v>
      </c>
      <c r="E58" s="112">
        <f>SUM(E59)</f>
        <v>0</v>
      </c>
      <c r="F58" s="113" t="e">
        <f t="shared" si="10"/>
        <v>#DIV/0!</v>
      </c>
      <c r="G58" s="113"/>
      <c r="H58" s="113"/>
      <c r="I58" s="114" t="e">
        <f t="shared" si="6"/>
        <v>#DIV/0!</v>
      </c>
      <c r="J58" s="22"/>
      <c r="K58" s="19"/>
      <c r="L58" s="22">
        <f t="shared" si="4"/>
        <v>0</v>
      </c>
      <c r="M58" s="19"/>
      <c r="N58" s="85"/>
      <c r="O58" s="85"/>
      <c r="P58" s="85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</row>
    <row r="59" spans="1:53" s="87" customFormat="1" ht="50.25" customHeight="1" x14ac:dyDescent="0.3">
      <c r="A59" s="108" t="s">
        <v>66</v>
      </c>
      <c r="B59" s="70">
        <v>2260382</v>
      </c>
      <c r="C59" s="56"/>
      <c r="D59" s="57">
        <f>H59</f>
        <v>0</v>
      </c>
      <c r="E59" s="57">
        <f>C59-D59</f>
        <v>0</v>
      </c>
      <c r="F59" s="57" t="e">
        <f t="shared" si="10"/>
        <v>#DIV/0!</v>
      </c>
      <c r="G59" s="57"/>
      <c r="H59" s="57"/>
      <c r="I59" s="57" t="e">
        <f t="shared" si="6"/>
        <v>#DIV/0!</v>
      </c>
      <c r="J59" s="22"/>
      <c r="K59" s="19"/>
      <c r="L59" s="22">
        <f t="shared" si="4"/>
        <v>0</v>
      </c>
      <c r="M59" s="19"/>
      <c r="N59" s="85"/>
      <c r="O59" s="85"/>
      <c r="P59" s="85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</row>
    <row r="60" spans="1:53" s="123" customFormat="1" ht="36" customHeight="1" x14ac:dyDescent="0.25">
      <c r="A60" s="118" t="s">
        <v>71</v>
      </c>
      <c r="B60" s="119">
        <v>612</v>
      </c>
      <c r="C60" s="120">
        <f>C50+C51+C54+C57</f>
        <v>0</v>
      </c>
      <c r="D60" s="120">
        <f>D50+D51</f>
        <v>0</v>
      </c>
      <c r="E60" s="120">
        <f>E50+E51</f>
        <v>0</v>
      </c>
      <c r="F60" s="121" t="e">
        <f t="shared" si="10"/>
        <v>#DIV/0!</v>
      </c>
      <c r="G60" s="120">
        <f>G50+G51+G54+G57</f>
        <v>0</v>
      </c>
      <c r="H60" s="120">
        <f>H50+H51+H54+H57</f>
        <v>0</v>
      </c>
      <c r="I60" s="120" t="e">
        <f t="shared" si="6"/>
        <v>#DIV/0!</v>
      </c>
      <c r="J60" s="22">
        <f>G60-H60</f>
        <v>0</v>
      </c>
      <c r="K60" s="19">
        <f>C60</f>
        <v>0</v>
      </c>
      <c r="L60" s="22">
        <f t="shared" si="4"/>
        <v>0</v>
      </c>
      <c r="M60" s="19">
        <f>K60-L60</f>
        <v>0</v>
      </c>
      <c r="N60" s="122"/>
      <c r="O60" s="122"/>
      <c r="P60" s="122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</row>
    <row r="61" spans="1:53" s="123" customFormat="1" ht="36" customHeight="1" x14ac:dyDescent="0.25">
      <c r="A61" s="124" t="s">
        <v>72</v>
      </c>
      <c r="B61" s="125" t="s">
        <v>73</v>
      </c>
      <c r="C61" s="126">
        <f>C60+C49</f>
        <v>81868883</v>
      </c>
      <c r="D61" s="126">
        <f>D60+D49</f>
        <v>2102378.08</v>
      </c>
      <c r="E61" s="126">
        <f>E60+E49</f>
        <v>79766504.920000002</v>
      </c>
      <c r="F61" s="127">
        <f t="shared" si="10"/>
        <v>2.5679818790247819</v>
      </c>
      <c r="G61" s="126">
        <f>G60+G49</f>
        <v>6459005</v>
      </c>
      <c r="H61" s="126">
        <f>H60+H49</f>
        <v>2102378.08</v>
      </c>
      <c r="I61" s="126">
        <f t="shared" si="6"/>
        <v>32.549565761289863</v>
      </c>
      <c r="J61" s="22">
        <f>G61-H61</f>
        <v>4356626.92</v>
      </c>
      <c r="K61" s="19">
        <f>C61</f>
        <v>81868883</v>
      </c>
      <c r="L61" s="22">
        <f t="shared" si="4"/>
        <v>0</v>
      </c>
      <c r="M61" s="19">
        <f>K61-L61</f>
        <v>81868883</v>
      </c>
      <c r="N61" s="128"/>
      <c r="O61" s="128"/>
      <c r="P61" s="128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</row>
    <row r="62" spans="1:53" ht="30" customHeight="1" x14ac:dyDescent="0.25">
      <c r="A62" s="45" t="s">
        <v>74</v>
      </c>
      <c r="B62" s="46">
        <v>2026</v>
      </c>
      <c r="C62" s="46"/>
      <c r="D62" s="46"/>
      <c r="E62" s="46"/>
      <c r="F62" s="46"/>
      <c r="G62" s="46" t="s">
        <v>25</v>
      </c>
      <c r="H62" s="46"/>
      <c r="I62" s="46"/>
      <c r="J62" s="22"/>
      <c r="K62" s="19"/>
      <c r="L62" s="22">
        <f t="shared" si="4"/>
        <v>0</v>
      </c>
      <c r="M62" s="19"/>
      <c r="N62" s="36"/>
      <c r="O62" s="36"/>
      <c r="P62" s="36"/>
    </row>
    <row r="63" spans="1:53" ht="64.5" customHeight="1" x14ac:dyDescent="0.25">
      <c r="A63" s="45"/>
      <c r="B63" s="47" t="s">
        <v>3</v>
      </c>
      <c r="C63" s="47" t="s">
        <v>26</v>
      </c>
      <c r="D63" s="47" t="s">
        <v>5</v>
      </c>
      <c r="E63" s="47" t="s">
        <v>6</v>
      </c>
      <c r="F63" s="47" t="s">
        <v>7</v>
      </c>
      <c r="G63" s="47" t="s">
        <v>8</v>
      </c>
      <c r="H63" s="47" t="s">
        <v>5</v>
      </c>
      <c r="I63" s="47" t="s">
        <v>9</v>
      </c>
      <c r="J63" s="22"/>
      <c r="K63" s="19"/>
      <c r="L63" s="22" t="e">
        <f t="shared" si="4"/>
        <v>#VALUE!</v>
      </c>
      <c r="M63" s="19"/>
      <c r="N63" s="36"/>
      <c r="O63" s="36"/>
      <c r="P63" s="36"/>
    </row>
    <row r="64" spans="1:53" s="94" customFormat="1" ht="74.25" customHeight="1" x14ac:dyDescent="0.25">
      <c r="A64" s="129" t="s">
        <v>75</v>
      </c>
      <c r="B64" s="61" t="s">
        <v>76</v>
      </c>
      <c r="C64" s="130">
        <f>C65+C66</f>
        <v>7841940.75</v>
      </c>
      <c r="D64" s="130">
        <f>D65+D66</f>
        <v>0</v>
      </c>
      <c r="E64" s="130">
        <f>E65+E66</f>
        <v>7841940.75</v>
      </c>
      <c r="F64" s="104">
        <f t="shared" ref="F64:F72" si="16">D64/C64*100</f>
        <v>0</v>
      </c>
      <c r="G64" s="130">
        <f>G65+G66</f>
        <v>696804.75</v>
      </c>
      <c r="H64" s="130">
        <f>H65+H66</f>
        <v>0</v>
      </c>
      <c r="I64" s="130">
        <f t="shared" ref="I64:I76" si="17">H64/G64*100</f>
        <v>0</v>
      </c>
      <c r="J64" s="22">
        <f t="shared" ref="J64:J72" si="18">G64-H64</f>
        <v>696804.75</v>
      </c>
      <c r="K64" s="19">
        <f t="shared" ref="K64:K72" si="19">C64</f>
        <v>7841940.75</v>
      </c>
      <c r="L64" s="22">
        <f t="shared" si="4"/>
        <v>0</v>
      </c>
      <c r="M64" s="19">
        <f t="shared" ref="M64:M72" si="20">K64-L64</f>
        <v>7841940.75</v>
      </c>
      <c r="N64" s="131"/>
      <c r="O64" s="131"/>
      <c r="P64" s="131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</row>
    <row r="65" spans="1:53" s="87" customFormat="1" ht="43.5" customHeight="1" x14ac:dyDescent="0.3">
      <c r="A65" s="108" t="s">
        <v>61</v>
      </c>
      <c r="B65" s="70">
        <v>2260061</v>
      </c>
      <c r="C65" s="132">
        <v>7841940.75</v>
      </c>
      <c r="D65" s="133">
        <f>H65</f>
        <v>0</v>
      </c>
      <c r="E65" s="133">
        <f>C65-D65</f>
        <v>7841940.75</v>
      </c>
      <c r="F65" s="56">
        <f t="shared" si="16"/>
        <v>0</v>
      </c>
      <c r="G65" s="133">
        <v>696804.75</v>
      </c>
      <c r="H65" s="133"/>
      <c r="I65" s="133">
        <f t="shared" si="17"/>
        <v>0</v>
      </c>
      <c r="J65" s="22">
        <f t="shared" si="18"/>
        <v>696804.75</v>
      </c>
      <c r="K65" s="19">
        <f t="shared" si="19"/>
        <v>7841940.75</v>
      </c>
      <c r="L65" s="22">
        <f t="shared" si="4"/>
        <v>0</v>
      </c>
      <c r="M65" s="19">
        <f t="shared" si="20"/>
        <v>7841940.75</v>
      </c>
      <c r="N65" s="85"/>
      <c r="O65" s="85"/>
      <c r="P65" s="85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</row>
    <row r="66" spans="1:53" s="87" customFormat="1" ht="43.5" customHeight="1" x14ac:dyDescent="0.3">
      <c r="A66" s="108" t="s">
        <v>62</v>
      </c>
      <c r="B66" s="70">
        <v>3420000</v>
      </c>
      <c r="C66" s="132"/>
      <c r="D66" s="133">
        <f>H66</f>
        <v>0</v>
      </c>
      <c r="E66" s="133">
        <f>C66-D66</f>
        <v>0</v>
      </c>
      <c r="F66" s="56" t="e">
        <f t="shared" si="16"/>
        <v>#DIV/0!</v>
      </c>
      <c r="G66" s="133"/>
      <c r="H66" s="133"/>
      <c r="I66" s="133" t="e">
        <f t="shared" si="17"/>
        <v>#DIV/0!</v>
      </c>
      <c r="J66" s="22">
        <f t="shared" si="18"/>
        <v>0</v>
      </c>
      <c r="K66" s="19">
        <f t="shared" si="19"/>
        <v>0</v>
      </c>
      <c r="L66" s="22">
        <f t="shared" si="4"/>
        <v>0</v>
      </c>
      <c r="M66" s="19">
        <f t="shared" si="20"/>
        <v>0</v>
      </c>
      <c r="N66" s="85"/>
      <c r="O66" s="85"/>
      <c r="P66" s="85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</row>
    <row r="67" spans="1:53" s="94" customFormat="1" ht="93.75" customHeight="1" x14ac:dyDescent="0.25">
      <c r="A67" s="129" t="s">
        <v>77</v>
      </c>
      <c r="B67" s="61" t="s">
        <v>78</v>
      </c>
      <c r="C67" s="130">
        <f>C68+C69</f>
        <v>3665130</v>
      </c>
      <c r="D67" s="130">
        <f>D68+D69</f>
        <v>0</v>
      </c>
      <c r="E67" s="130">
        <f>E68+E69</f>
        <v>3665130</v>
      </c>
      <c r="F67" s="104">
        <f t="shared" si="16"/>
        <v>0</v>
      </c>
      <c r="G67" s="130">
        <f>G68+G69</f>
        <v>325500</v>
      </c>
      <c r="H67" s="130">
        <f>H68+H69</f>
        <v>0</v>
      </c>
      <c r="I67" s="130">
        <f t="shared" si="17"/>
        <v>0</v>
      </c>
      <c r="J67" s="22">
        <f t="shared" si="18"/>
        <v>325500</v>
      </c>
      <c r="K67" s="19">
        <f t="shared" si="19"/>
        <v>3665130</v>
      </c>
      <c r="L67" s="22">
        <f t="shared" si="4"/>
        <v>0</v>
      </c>
      <c r="M67" s="19">
        <f t="shared" si="20"/>
        <v>3665130</v>
      </c>
      <c r="N67" s="131"/>
      <c r="O67" s="131"/>
      <c r="P67" s="131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</row>
    <row r="68" spans="1:53" s="87" customFormat="1" ht="43.5" customHeight="1" x14ac:dyDescent="0.3">
      <c r="A68" s="108" t="s">
        <v>79</v>
      </c>
      <c r="B68" s="70" t="s">
        <v>80</v>
      </c>
      <c r="C68" s="132">
        <v>2815000</v>
      </c>
      <c r="D68" s="133">
        <f>H68</f>
        <v>0</v>
      </c>
      <c r="E68" s="133">
        <f>C68-D68</f>
        <v>2815000</v>
      </c>
      <c r="F68" s="56">
        <f t="shared" si="16"/>
        <v>0</v>
      </c>
      <c r="G68" s="133">
        <v>250000</v>
      </c>
      <c r="H68" s="133"/>
      <c r="I68" s="133">
        <f t="shared" si="17"/>
        <v>0</v>
      </c>
      <c r="J68" s="22">
        <f t="shared" si="18"/>
        <v>250000</v>
      </c>
      <c r="K68" s="19">
        <f t="shared" si="19"/>
        <v>2815000</v>
      </c>
      <c r="L68" s="22">
        <f t="shared" si="4"/>
        <v>0</v>
      </c>
      <c r="M68" s="19">
        <f t="shared" si="20"/>
        <v>2815000</v>
      </c>
      <c r="N68" s="85"/>
      <c r="O68" s="85"/>
      <c r="P68" s="85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</row>
    <row r="69" spans="1:53" s="87" customFormat="1" ht="53.25" customHeight="1" x14ac:dyDescent="0.3">
      <c r="A69" s="108" t="s">
        <v>81</v>
      </c>
      <c r="B69" s="70" t="s">
        <v>82</v>
      </c>
      <c r="C69" s="132">
        <v>850130</v>
      </c>
      <c r="D69" s="133">
        <f>H69</f>
        <v>0</v>
      </c>
      <c r="E69" s="133">
        <f>C69-D69</f>
        <v>850130</v>
      </c>
      <c r="F69" s="56">
        <f t="shared" si="16"/>
        <v>0</v>
      </c>
      <c r="G69" s="133">
        <v>75500</v>
      </c>
      <c r="H69" s="133"/>
      <c r="I69" s="133">
        <f t="shared" si="17"/>
        <v>0</v>
      </c>
      <c r="J69" s="22">
        <f t="shared" si="18"/>
        <v>75500</v>
      </c>
      <c r="K69" s="19">
        <f t="shared" si="19"/>
        <v>850130</v>
      </c>
      <c r="L69" s="22">
        <f t="shared" ref="L69:L133" si="21">H69-D69</f>
        <v>0</v>
      </c>
      <c r="M69" s="19">
        <f t="shared" si="20"/>
        <v>850130</v>
      </c>
      <c r="N69" s="85"/>
      <c r="O69" s="85"/>
      <c r="P69" s="85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</row>
    <row r="70" spans="1:53" s="94" customFormat="1" ht="93.75" customHeight="1" x14ac:dyDescent="0.25">
      <c r="A70" s="129" t="s">
        <v>83</v>
      </c>
      <c r="B70" s="61" t="s">
        <v>84</v>
      </c>
      <c r="C70" s="130">
        <f>C71+C72</f>
        <v>254803.47999999998</v>
      </c>
      <c r="D70" s="130">
        <f>D71+D72</f>
        <v>0</v>
      </c>
      <c r="E70" s="130">
        <f>E71+E72</f>
        <v>254803.47999999998</v>
      </c>
      <c r="F70" s="104">
        <f t="shared" si="16"/>
        <v>0</v>
      </c>
      <c r="G70" s="130">
        <f>G71+G72</f>
        <v>21212.39</v>
      </c>
      <c r="H70" s="130">
        <f>H71+H72</f>
        <v>0</v>
      </c>
      <c r="I70" s="130">
        <f t="shared" si="17"/>
        <v>0</v>
      </c>
      <c r="J70" s="22">
        <f t="shared" si="18"/>
        <v>21212.39</v>
      </c>
      <c r="K70" s="19">
        <f t="shared" si="19"/>
        <v>254803.47999999998</v>
      </c>
      <c r="L70" s="22">
        <f t="shared" si="21"/>
        <v>0</v>
      </c>
      <c r="M70" s="19">
        <f t="shared" si="20"/>
        <v>254803.47999999998</v>
      </c>
      <c r="N70" s="131"/>
      <c r="O70" s="131"/>
      <c r="P70" s="131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</row>
    <row r="71" spans="1:53" s="87" customFormat="1" ht="43.5" customHeight="1" x14ac:dyDescent="0.3">
      <c r="A71" s="108" t="s">
        <v>85</v>
      </c>
      <c r="B71" s="70" t="s">
        <v>80</v>
      </c>
      <c r="C71" s="132">
        <v>195701.61</v>
      </c>
      <c r="D71" s="133">
        <f>H71</f>
        <v>0</v>
      </c>
      <c r="E71" s="133">
        <f>C71-D71</f>
        <v>195701.61</v>
      </c>
      <c r="F71" s="56">
        <f t="shared" si="16"/>
        <v>0</v>
      </c>
      <c r="G71" s="133">
        <v>16292.16</v>
      </c>
      <c r="H71" s="133"/>
      <c r="I71" s="133">
        <f t="shared" si="17"/>
        <v>0</v>
      </c>
      <c r="J71" s="22">
        <f t="shared" si="18"/>
        <v>16292.16</v>
      </c>
      <c r="K71" s="19">
        <f t="shared" si="19"/>
        <v>195701.61</v>
      </c>
      <c r="L71" s="22">
        <f t="shared" si="21"/>
        <v>0</v>
      </c>
      <c r="M71" s="19">
        <f t="shared" si="20"/>
        <v>195701.61</v>
      </c>
      <c r="N71" s="85"/>
      <c r="O71" s="85"/>
      <c r="P71" s="85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</row>
    <row r="72" spans="1:53" s="87" customFormat="1" ht="53.25" customHeight="1" x14ac:dyDescent="0.3">
      <c r="A72" s="108" t="s">
        <v>81</v>
      </c>
      <c r="B72" s="70" t="s">
        <v>82</v>
      </c>
      <c r="C72" s="132">
        <v>59101.87</v>
      </c>
      <c r="D72" s="133">
        <f>H72</f>
        <v>0</v>
      </c>
      <c r="E72" s="133">
        <f>C72-D72</f>
        <v>59101.87</v>
      </c>
      <c r="F72" s="56">
        <f t="shared" si="16"/>
        <v>0</v>
      </c>
      <c r="G72" s="133">
        <v>4920.2299999999996</v>
      </c>
      <c r="H72" s="133"/>
      <c r="I72" s="133">
        <f t="shared" si="17"/>
        <v>0</v>
      </c>
      <c r="J72" s="22">
        <f t="shared" si="18"/>
        <v>4920.2299999999996</v>
      </c>
      <c r="K72" s="19">
        <f t="shared" si="19"/>
        <v>59101.87</v>
      </c>
      <c r="L72" s="22">
        <f t="shared" si="21"/>
        <v>0</v>
      </c>
      <c r="M72" s="19">
        <f t="shared" si="20"/>
        <v>59101.87</v>
      </c>
      <c r="N72" s="85"/>
      <c r="O72" s="85"/>
      <c r="P72" s="85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</row>
    <row r="73" spans="1:53" s="87" customFormat="1" ht="53.25" customHeight="1" x14ac:dyDescent="0.3">
      <c r="A73" s="134" t="s">
        <v>86</v>
      </c>
      <c r="B73" s="61" t="s">
        <v>87</v>
      </c>
      <c r="C73" s="130">
        <f t="shared" ref="C73:G73" si="22">C74+C75</f>
        <v>78120</v>
      </c>
      <c r="D73" s="130">
        <f t="shared" si="22"/>
        <v>0</v>
      </c>
      <c r="E73" s="130">
        <f t="shared" si="22"/>
        <v>78120</v>
      </c>
      <c r="F73" s="130">
        <f t="shared" si="22"/>
        <v>0</v>
      </c>
      <c r="G73" s="130">
        <f t="shared" si="22"/>
        <v>6510</v>
      </c>
      <c r="H73" s="130">
        <f>H74+H75</f>
        <v>0</v>
      </c>
      <c r="I73" s="135">
        <f t="shared" si="17"/>
        <v>0</v>
      </c>
      <c r="J73" s="22"/>
      <c r="K73" s="19"/>
      <c r="L73" s="22">
        <f t="shared" si="21"/>
        <v>0</v>
      </c>
      <c r="M73" s="19"/>
      <c r="N73" s="85"/>
      <c r="O73" s="85"/>
      <c r="P73" s="85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</row>
    <row r="74" spans="1:53" s="87" customFormat="1" ht="53.25" customHeight="1" x14ac:dyDescent="0.3">
      <c r="A74" s="108" t="s">
        <v>85</v>
      </c>
      <c r="B74" s="70" t="s">
        <v>80</v>
      </c>
      <c r="C74" s="132">
        <v>60000</v>
      </c>
      <c r="D74" s="133">
        <f>H74</f>
        <v>0</v>
      </c>
      <c r="E74" s="133">
        <f>C74-D74</f>
        <v>60000</v>
      </c>
      <c r="F74" s="56">
        <f>D74/C74*100</f>
        <v>0</v>
      </c>
      <c r="G74" s="133">
        <v>5000</v>
      </c>
      <c r="H74" s="133"/>
      <c r="I74" s="133">
        <f t="shared" si="17"/>
        <v>0</v>
      </c>
      <c r="J74" s="22"/>
      <c r="K74" s="19"/>
      <c r="L74" s="22">
        <f t="shared" si="21"/>
        <v>0</v>
      </c>
      <c r="M74" s="19"/>
      <c r="N74" s="85"/>
      <c r="O74" s="85"/>
      <c r="P74" s="85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</row>
    <row r="75" spans="1:53" s="87" customFormat="1" ht="53.25" customHeight="1" x14ac:dyDescent="0.3">
      <c r="A75" s="108" t="s">
        <v>81</v>
      </c>
      <c r="B75" s="70" t="s">
        <v>82</v>
      </c>
      <c r="C75" s="132">
        <v>18120</v>
      </c>
      <c r="D75" s="133">
        <f>H75</f>
        <v>0</v>
      </c>
      <c r="E75" s="133">
        <f>C75-D75</f>
        <v>18120</v>
      </c>
      <c r="F75" s="56">
        <f>D75/C75*100</f>
        <v>0</v>
      </c>
      <c r="G75" s="133">
        <v>1510</v>
      </c>
      <c r="H75" s="133"/>
      <c r="I75" s="133">
        <f t="shared" si="17"/>
        <v>0</v>
      </c>
      <c r="J75" s="22"/>
      <c r="K75" s="19"/>
      <c r="L75" s="22">
        <f t="shared" si="21"/>
        <v>0</v>
      </c>
      <c r="M75" s="19"/>
      <c r="N75" s="85"/>
      <c r="O75" s="85"/>
      <c r="P75" s="85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</row>
    <row r="76" spans="1:53" s="123" customFormat="1" ht="36" customHeight="1" x14ac:dyDescent="0.25">
      <c r="A76" s="124" t="s">
        <v>88</v>
      </c>
      <c r="B76" s="125">
        <v>612</v>
      </c>
      <c r="C76" s="126">
        <f t="shared" ref="C76:H76" si="23">C64+C67+C70+C73</f>
        <v>11839994.23</v>
      </c>
      <c r="D76" s="126">
        <f t="shared" si="23"/>
        <v>0</v>
      </c>
      <c r="E76" s="126">
        <f t="shared" si="23"/>
        <v>11839994.23</v>
      </c>
      <c r="F76" s="126">
        <f t="shared" si="23"/>
        <v>0</v>
      </c>
      <c r="G76" s="126">
        <f t="shared" si="23"/>
        <v>1050027.1400000001</v>
      </c>
      <c r="H76" s="126">
        <f t="shared" si="23"/>
        <v>0</v>
      </c>
      <c r="I76" s="126">
        <f t="shared" si="17"/>
        <v>0</v>
      </c>
      <c r="J76" s="22">
        <f>G76-H76</f>
        <v>1050027.1400000001</v>
      </c>
      <c r="K76" s="19">
        <f>C76</f>
        <v>11839994.23</v>
      </c>
      <c r="L76" s="22">
        <f t="shared" si="21"/>
        <v>0</v>
      </c>
      <c r="M76" s="19">
        <f>K76-L76</f>
        <v>11839994.23</v>
      </c>
      <c r="N76" s="128"/>
      <c r="O76" s="128"/>
      <c r="P76" s="128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</row>
    <row r="77" spans="1:53" ht="30" customHeight="1" x14ac:dyDescent="0.25">
      <c r="A77" s="45" t="s">
        <v>89</v>
      </c>
      <c r="B77" s="46" t="s">
        <v>90</v>
      </c>
      <c r="C77" s="46"/>
      <c r="D77" s="46"/>
      <c r="E77" s="46"/>
      <c r="F77" s="46"/>
      <c r="G77" s="46" t="s">
        <v>25</v>
      </c>
      <c r="H77" s="46"/>
      <c r="I77" s="46"/>
      <c r="J77" s="22"/>
      <c r="K77" s="19"/>
      <c r="L77" s="22">
        <f t="shared" si="21"/>
        <v>0</v>
      </c>
      <c r="M77" s="19"/>
      <c r="N77" s="36"/>
      <c r="O77" s="36"/>
      <c r="P77" s="36"/>
    </row>
    <row r="78" spans="1:53" ht="64.5" customHeight="1" x14ac:dyDescent="0.25">
      <c r="A78" s="45"/>
      <c r="B78" s="47" t="s">
        <v>3</v>
      </c>
      <c r="C78" s="47" t="s">
        <v>26</v>
      </c>
      <c r="D78" s="47" t="s">
        <v>5</v>
      </c>
      <c r="E78" s="47" t="s">
        <v>6</v>
      </c>
      <c r="F78" s="47" t="s">
        <v>7</v>
      </c>
      <c r="G78" s="47" t="s">
        <v>8</v>
      </c>
      <c r="H78" s="47" t="s">
        <v>5</v>
      </c>
      <c r="I78" s="47" t="s">
        <v>9</v>
      </c>
      <c r="J78" s="22"/>
      <c r="K78" s="19"/>
      <c r="L78" s="22" t="e">
        <f t="shared" si="21"/>
        <v>#VALUE!</v>
      </c>
      <c r="M78" s="19"/>
      <c r="N78" s="36"/>
      <c r="O78" s="36"/>
      <c r="P78" s="36"/>
    </row>
    <row r="79" spans="1:53" s="140" customFormat="1" ht="24" customHeight="1" x14ac:dyDescent="0.3">
      <c r="A79" s="136" t="s">
        <v>91</v>
      </c>
      <c r="B79" s="137" t="s">
        <v>92</v>
      </c>
      <c r="C79" s="138">
        <f>C82+C87+C89+C90+C98+C110+C123+C124+C81</f>
        <v>12380214.170000002</v>
      </c>
      <c r="D79" s="138">
        <f>D82+D87+D89+D90+D98+D110+D123+D124+D81</f>
        <v>0</v>
      </c>
      <c r="E79" s="138">
        <f>E82+E87+E89+E90+E98+E110+E123+E124+E81</f>
        <v>12380214.170000002</v>
      </c>
      <c r="F79" s="112">
        <f t="shared" ref="F79:F142" si="24">D79/C79*100</f>
        <v>0</v>
      </c>
      <c r="G79" s="138">
        <f>G82+G87+G89+G90+G98+G110+G123+G124+G81</f>
        <v>1419592.8199999998</v>
      </c>
      <c r="H79" s="138">
        <f>H82+H87+H89+H90+H98+H110+H123+H124+H81</f>
        <v>0</v>
      </c>
      <c r="I79" s="138">
        <f t="shared" ref="I79:I142" si="25">H79/G79*100</f>
        <v>0</v>
      </c>
      <c r="J79" s="22">
        <f t="shared" ref="J79:J99" si="26">G79-H79</f>
        <v>1419592.8199999998</v>
      </c>
      <c r="K79" s="19">
        <f t="shared" ref="K79:K99" si="27">C79</f>
        <v>12380214.170000002</v>
      </c>
      <c r="L79" s="22">
        <f t="shared" si="21"/>
        <v>0</v>
      </c>
      <c r="M79" s="19">
        <f t="shared" ref="M79:M99" si="28">K79-L79</f>
        <v>12380214.170000002</v>
      </c>
      <c r="N79" s="139"/>
      <c r="O79" s="139"/>
      <c r="P79" s="139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</row>
    <row r="80" spans="1:53" s="140" customFormat="1" ht="31.5" customHeight="1" x14ac:dyDescent="0.25">
      <c r="A80" s="141" t="s">
        <v>31</v>
      </c>
      <c r="B80" s="142" t="s">
        <v>93</v>
      </c>
      <c r="C80" s="143">
        <f>C81</f>
        <v>0</v>
      </c>
      <c r="D80" s="143">
        <f>D81</f>
        <v>0</v>
      </c>
      <c r="E80" s="143">
        <f>E81</f>
        <v>0</v>
      </c>
      <c r="F80" s="74" t="e">
        <f t="shared" si="24"/>
        <v>#DIV/0!</v>
      </c>
      <c r="G80" s="143">
        <f>G81</f>
        <v>0</v>
      </c>
      <c r="H80" s="143">
        <f>H81</f>
        <v>0</v>
      </c>
      <c r="I80" s="143" t="e">
        <f t="shared" si="25"/>
        <v>#DIV/0!</v>
      </c>
      <c r="J80" s="22">
        <f t="shared" si="26"/>
        <v>0</v>
      </c>
      <c r="K80" s="19">
        <f t="shared" si="27"/>
        <v>0</v>
      </c>
      <c r="L80" s="22">
        <f t="shared" si="21"/>
        <v>0</v>
      </c>
      <c r="M80" s="19">
        <f t="shared" si="28"/>
        <v>0</v>
      </c>
      <c r="N80" s="144"/>
      <c r="O80" s="144"/>
      <c r="P80" s="144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</row>
    <row r="81" spans="1:53" s="149" customFormat="1" ht="52.5" customHeight="1" x14ac:dyDescent="0.3">
      <c r="A81" s="145" t="s">
        <v>94</v>
      </c>
      <c r="B81" s="146" t="s">
        <v>95</v>
      </c>
      <c r="C81" s="147"/>
      <c r="D81" s="148">
        <f>H81</f>
        <v>0</v>
      </c>
      <c r="E81" s="148">
        <f>C81-D81</f>
        <v>0</v>
      </c>
      <c r="F81" s="56" t="e">
        <f t="shared" si="24"/>
        <v>#DIV/0!</v>
      </c>
      <c r="G81" s="148"/>
      <c r="H81" s="148"/>
      <c r="I81" s="148" t="e">
        <f t="shared" si="25"/>
        <v>#DIV/0!</v>
      </c>
      <c r="J81" s="22">
        <f t="shared" si="26"/>
        <v>0</v>
      </c>
      <c r="K81" s="19">
        <f t="shared" si="27"/>
        <v>0</v>
      </c>
      <c r="L81" s="22">
        <f t="shared" si="21"/>
        <v>0</v>
      </c>
      <c r="M81" s="19">
        <f t="shared" si="28"/>
        <v>0</v>
      </c>
      <c r="N81" s="58"/>
      <c r="O81" s="58"/>
      <c r="P81" s="58"/>
    </row>
    <row r="82" spans="1:53" s="151" customFormat="1" ht="24" customHeight="1" x14ac:dyDescent="0.3">
      <c r="A82" s="141" t="s">
        <v>33</v>
      </c>
      <c r="B82" s="142" t="s">
        <v>96</v>
      </c>
      <c r="C82" s="143">
        <f>SUM(C83:C85)</f>
        <v>21233</v>
      </c>
      <c r="D82" s="143">
        <f>SUM(D83:D85)</f>
        <v>0</v>
      </c>
      <c r="E82" s="143">
        <f>SUM(E83:E85)</f>
        <v>21233</v>
      </c>
      <c r="F82" s="74">
        <f t="shared" si="24"/>
        <v>0</v>
      </c>
      <c r="G82" s="143">
        <f>SUM(G83:G85)</f>
        <v>1069.3699999999999</v>
      </c>
      <c r="H82" s="143">
        <f>SUM(H83:H85)</f>
        <v>0</v>
      </c>
      <c r="I82" s="143">
        <f t="shared" si="25"/>
        <v>0</v>
      </c>
      <c r="J82" s="22">
        <f t="shared" si="26"/>
        <v>1069.3699999999999</v>
      </c>
      <c r="K82" s="19">
        <f t="shared" si="27"/>
        <v>21233</v>
      </c>
      <c r="L82" s="22">
        <f t="shared" si="21"/>
        <v>0</v>
      </c>
      <c r="M82" s="19">
        <f t="shared" si="28"/>
        <v>21233</v>
      </c>
      <c r="N82" s="150"/>
      <c r="O82" s="150"/>
      <c r="P82" s="150"/>
    </row>
    <row r="83" spans="1:53" s="4" customFormat="1" ht="37.5" customHeight="1" x14ac:dyDescent="0.3">
      <c r="A83" s="145" t="s">
        <v>97</v>
      </c>
      <c r="B83" s="146" t="s">
        <v>98</v>
      </c>
      <c r="C83" s="152"/>
      <c r="D83" s="148">
        <f>H83</f>
        <v>0</v>
      </c>
      <c r="E83" s="148">
        <f>C83-D83</f>
        <v>0</v>
      </c>
      <c r="F83" s="56" t="e">
        <f t="shared" si="24"/>
        <v>#DIV/0!</v>
      </c>
      <c r="G83" s="148"/>
      <c r="H83" s="148"/>
      <c r="I83" s="148" t="e">
        <f t="shared" si="25"/>
        <v>#DIV/0!</v>
      </c>
      <c r="J83" s="22">
        <f t="shared" si="26"/>
        <v>0</v>
      </c>
      <c r="K83" s="19">
        <f t="shared" si="27"/>
        <v>0</v>
      </c>
      <c r="L83" s="22">
        <f t="shared" si="21"/>
        <v>0</v>
      </c>
      <c r="M83" s="19">
        <f t="shared" si="28"/>
        <v>0</v>
      </c>
      <c r="N83" s="58"/>
      <c r="O83" s="58"/>
      <c r="P83" s="58"/>
    </row>
    <row r="84" spans="1:53" s="157" customFormat="1" ht="32.25" x14ac:dyDescent="0.3">
      <c r="A84" s="145" t="s">
        <v>99</v>
      </c>
      <c r="B84" s="153">
        <v>2210004</v>
      </c>
      <c r="C84" s="154">
        <v>8400</v>
      </c>
      <c r="D84" s="155">
        <f>H84</f>
        <v>0</v>
      </c>
      <c r="E84" s="155">
        <f>C84-D84</f>
        <v>8400</v>
      </c>
      <c r="F84" s="56">
        <f t="shared" si="24"/>
        <v>0</v>
      </c>
      <c r="G84" s="155"/>
      <c r="H84" s="155"/>
      <c r="I84" s="155" t="e">
        <f t="shared" si="25"/>
        <v>#DIV/0!</v>
      </c>
      <c r="J84" s="22">
        <f t="shared" si="26"/>
        <v>0</v>
      </c>
      <c r="K84" s="19">
        <f t="shared" si="27"/>
        <v>8400</v>
      </c>
      <c r="L84" s="22">
        <f t="shared" si="21"/>
        <v>0</v>
      </c>
      <c r="M84" s="19">
        <f t="shared" si="28"/>
        <v>8400</v>
      </c>
      <c r="N84" s="156"/>
      <c r="O84" s="156"/>
      <c r="P84" s="156"/>
    </row>
    <row r="85" spans="1:53" s="157" customFormat="1" ht="22.5" customHeight="1" x14ac:dyDescent="0.3">
      <c r="A85" s="145" t="s">
        <v>100</v>
      </c>
      <c r="B85" s="153">
        <v>2210005</v>
      </c>
      <c r="C85" s="154">
        <v>12833</v>
      </c>
      <c r="D85" s="155">
        <f>H85</f>
        <v>0</v>
      </c>
      <c r="E85" s="155">
        <f>C85-D85</f>
        <v>12833</v>
      </c>
      <c r="F85" s="56">
        <f t="shared" si="24"/>
        <v>0</v>
      </c>
      <c r="G85" s="155">
        <v>1069.3699999999999</v>
      </c>
      <c r="H85" s="155"/>
      <c r="I85" s="155">
        <f t="shared" si="25"/>
        <v>0</v>
      </c>
      <c r="J85" s="22">
        <f t="shared" si="26"/>
        <v>1069.3699999999999</v>
      </c>
      <c r="K85" s="19">
        <f t="shared" si="27"/>
        <v>12833</v>
      </c>
      <c r="L85" s="22">
        <f t="shared" si="21"/>
        <v>0</v>
      </c>
      <c r="M85" s="19">
        <f t="shared" si="28"/>
        <v>12833</v>
      </c>
      <c r="N85" s="156"/>
      <c r="O85" s="156"/>
      <c r="P85" s="156"/>
    </row>
    <row r="86" spans="1:53" s="157" customFormat="1" ht="22.5" customHeight="1" x14ac:dyDescent="0.3">
      <c r="A86" s="158" t="s">
        <v>101</v>
      </c>
      <c r="B86" s="159">
        <v>222</v>
      </c>
      <c r="C86" s="160">
        <f>C87</f>
        <v>19000</v>
      </c>
      <c r="D86" s="160">
        <f>D87</f>
        <v>0</v>
      </c>
      <c r="E86" s="160">
        <f>E87</f>
        <v>19000</v>
      </c>
      <c r="F86" s="74">
        <f t="shared" si="24"/>
        <v>0</v>
      </c>
      <c r="G86" s="160">
        <f>G87</f>
        <v>0</v>
      </c>
      <c r="H86" s="160">
        <f>H87</f>
        <v>0</v>
      </c>
      <c r="I86" s="160" t="e">
        <f t="shared" si="25"/>
        <v>#DIV/0!</v>
      </c>
      <c r="J86" s="22">
        <f t="shared" si="26"/>
        <v>0</v>
      </c>
      <c r="K86" s="19">
        <f t="shared" si="27"/>
        <v>19000</v>
      </c>
      <c r="L86" s="22">
        <f t="shared" si="21"/>
        <v>0</v>
      </c>
      <c r="M86" s="19">
        <f t="shared" si="28"/>
        <v>19000</v>
      </c>
      <c r="N86" s="161"/>
      <c r="O86" s="161"/>
      <c r="P86" s="161"/>
    </row>
    <row r="87" spans="1:53" s="163" customFormat="1" ht="18.75" customHeight="1" x14ac:dyDescent="0.3">
      <c r="A87" s="145" t="s">
        <v>102</v>
      </c>
      <c r="B87" s="153">
        <v>2220000</v>
      </c>
      <c r="C87" s="162">
        <v>19000</v>
      </c>
      <c r="D87" s="155">
        <f>H87</f>
        <v>0</v>
      </c>
      <c r="E87" s="155">
        <f>C87-D87</f>
        <v>19000</v>
      </c>
      <c r="F87" s="56">
        <f t="shared" si="24"/>
        <v>0</v>
      </c>
      <c r="G87" s="155"/>
      <c r="H87" s="155"/>
      <c r="I87" s="155" t="e">
        <f t="shared" si="25"/>
        <v>#DIV/0!</v>
      </c>
      <c r="J87" s="22">
        <f t="shared" si="26"/>
        <v>0</v>
      </c>
      <c r="K87" s="19">
        <f t="shared" si="27"/>
        <v>19000</v>
      </c>
      <c r="L87" s="22">
        <f t="shared" si="21"/>
        <v>0</v>
      </c>
      <c r="M87" s="19">
        <f t="shared" si="28"/>
        <v>19000</v>
      </c>
      <c r="N87" s="156"/>
      <c r="O87" s="156"/>
      <c r="P87" s="156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</row>
    <row r="88" spans="1:53" s="163" customFormat="1" ht="18.75" customHeight="1" x14ac:dyDescent="0.3">
      <c r="A88" s="158" t="s">
        <v>103</v>
      </c>
      <c r="B88" s="159">
        <v>226</v>
      </c>
      <c r="C88" s="164">
        <f>C89</f>
        <v>50000</v>
      </c>
      <c r="D88" s="164">
        <f>D89</f>
        <v>0</v>
      </c>
      <c r="E88" s="164">
        <f>E89</f>
        <v>50000</v>
      </c>
      <c r="F88" s="74">
        <f t="shared" si="24"/>
        <v>0</v>
      </c>
      <c r="G88" s="164">
        <f>G89</f>
        <v>0</v>
      </c>
      <c r="H88" s="164">
        <f>H89</f>
        <v>0</v>
      </c>
      <c r="I88" s="164" t="e">
        <f t="shared" si="25"/>
        <v>#DIV/0!</v>
      </c>
      <c r="J88" s="22">
        <f t="shared" si="26"/>
        <v>0</v>
      </c>
      <c r="K88" s="19">
        <f t="shared" si="27"/>
        <v>50000</v>
      </c>
      <c r="L88" s="22">
        <f t="shared" si="21"/>
        <v>0</v>
      </c>
      <c r="M88" s="19">
        <f t="shared" si="28"/>
        <v>50000</v>
      </c>
      <c r="N88" s="165"/>
      <c r="O88" s="165"/>
      <c r="P88" s="165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57"/>
      <c r="AP88" s="157"/>
      <c r="AQ88" s="157"/>
      <c r="AR88" s="157"/>
      <c r="AS88" s="157"/>
      <c r="AT88" s="157"/>
      <c r="AU88" s="157"/>
      <c r="AV88" s="157"/>
      <c r="AW88" s="157"/>
      <c r="AX88" s="157"/>
      <c r="AY88" s="157"/>
      <c r="AZ88" s="157"/>
      <c r="BA88" s="157"/>
    </row>
    <row r="89" spans="1:53" s="149" customFormat="1" ht="23.25" customHeight="1" x14ac:dyDescent="0.3">
      <c r="A89" s="145" t="s">
        <v>104</v>
      </c>
      <c r="B89" s="166">
        <v>2260123</v>
      </c>
      <c r="C89" s="162">
        <v>50000</v>
      </c>
      <c r="D89" s="167">
        <f>H89</f>
        <v>0</v>
      </c>
      <c r="E89" s="167">
        <f>C89-D89</f>
        <v>50000</v>
      </c>
      <c r="F89" s="56">
        <f t="shared" si="24"/>
        <v>0</v>
      </c>
      <c r="G89" s="167"/>
      <c r="H89" s="167"/>
      <c r="I89" s="167" t="e">
        <f t="shared" si="25"/>
        <v>#DIV/0!</v>
      </c>
      <c r="J89" s="22">
        <f t="shared" si="26"/>
        <v>0</v>
      </c>
      <c r="K89" s="19">
        <f t="shared" si="27"/>
        <v>50000</v>
      </c>
      <c r="L89" s="22">
        <f t="shared" si="21"/>
        <v>0</v>
      </c>
      <c r="M89" s="19">
        <f t="shared" si="28"/>
        <v>50000</v>
      </c>
      <c r="N89" s="58"/>
      <c r="O89" s="58"/>
      <c r="P89" s="58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</row>
    <row r="90" spans="1:53" s="151" customFormat="1" ht="18.75" customHeight="1" x14ac:dyDescent="0.3">
      <c r="A90" s="168" t="s">
        <v>105</v>
      </c>
      <c r="B90" s="169">
        <v>223</v>
      </c>
      <c r="C90" s="170">
        <f>SUM(C93:C97)</f>
        <v>5494651.8600000003</v>
      </c>
      <c r="D90" s="170">
        <f>SUM(D93:D97)</f>
        <v>0</v>
      </c>
      <c r="E90" s="170">
        <f>SUM(E93:E97)</f>
        <v>5494651.8600000003</v>
      </c>
      <c r="F90" s="74">
        <f t="shared" si="24"/>
        <v>0</v>
      </c>
      <c r="G90" s="170">
        <f>SUM(G93:G97)</f>
        <v>774968.86</v>
      </c>
      <c r="H90" s="170">
        <f>SUM(H93:H97)</f>
        <v>0</v>
      </c>
      <c r="I90" s="170">
        <f t="shared" si="25"/>
        <v>0</v>
      </c>
      <c r="J90" s="22">
        <f t="shared" si="26"/>
        <v>774968.86</v>
      </c>
      <c r="K90" s="19">
        <f t="shared" si="27"/>
        <v>5494651.8600000003</v>
      </c>
      <c r="L90" s="22">
        <f t="shared" si="21"/>
        <v>0</v>
      </c>
      <c r="M90" s="19">
        <f t="shared" si="28"/>
        <v>5494651.8600000003</v>
      </c>
      <c r="N90" s="150"/>
      <c r="O90" s="150"/>
      <c r="P90" s="150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</row>
    <row r="91" spans="1:53" s="176" customFormat="1" ht="18.75" customHeight="1" x14ac:dyDescent="0.35">
      <c r="A91" s="171" t="s">
        <v>106</v>
      </c>
      <c r="B91" s="172" t="s">
        <v>107</v>
      </c>
      <c r="C91" s="173">
        <f>C94+C97</f>
        <v>809691.23</v>
      </c>
      <c r="D91" s="173">
        <f>D94+D97</f>
        <v>0</v>
      </c>
      <c r="E91" s="173">
        <f t="shared" ref="E91:E97" si="29">C91-D91</f>
        <v>809691.23</v>
      </c>
      <c r="F91" s="174">
        <f t="shared" si="24"/>
        <v>0</v>
      </c>
      <c r="G91" s="173">
        <f>G94+G97</f>
        <v>66578.86</v>
      </c>
      <c r="H91" s="173">
        <f>H94+H97</f>
        <v>0</v>
      </c>
      <c r="I91" s="173">
        <f t="shared" si="25"/>
        <v>0</v>
      </c>
      <c r="J91" s="22">
        <f t="shared" si="26"/>
        <v>66578.86</v>
      </c>
      <c r="K91" s="19">
        <f t="shared" si="27"/>
        <v>809691.23</v>
      </c>
      <c r="L91" s="22">
        <f t="shared" si="21"/>
        <v>0</v>
      </c>
      <c r="M91" s="19">
        <f t="shared" si="28"/>
        <v>809691.23</v>
      </c>
      <c r="N91" s="175"/>
      <c r="O91" s="175"/>
      <c r="P91" s="175"/>
    </row>
    <row r="92" spans="1:53" s="176" customFormat="1" ht="18.75" customHeight="1" x14ac:dyDescent="0.35">
      <c r="A92" s="171" t="s">
        <v>108</v>
      </c>
      <c r="B92" s="172" t="s">
        <v>109</v>
      </c>
      <c r="C92" s="173">
        <f>C93+C95</f>
        <v>4684960.63</v>
      </c>
      <c r="D92" s="173">
        <f>D93+D95</f>
        <v>0</v>
      </c>
      <c r="E92" s="173">
        <f t="shared" si="29"/>
        <v>4684960.63</v>
      </c>
      <c r="F92" s="174">
        <f t="shared" si="24"/>
        <v>0</v>
      </c>
      <c r="G92" s="173">
        <f>G93+G95</f>
        <v>708390</v>
      </c>
      <c r="H92" s="173">
        <f>H93+H95</f>
        <v>0</v>
      </c>
      <c r="I92" s="173">
        <f t="shared" si="25"/>
        <v>0</v>
      </c>
      <c r="J92" s="22">
        <f t="shared" si="26"/>
        <v>708390</v>
      </c>
      <c r="K92" s="19">
        <f t="shared" si="27"/>
        <v>4684960.63</v>
      </c>
      <c r="L92" s="22">
        <f t="shared" si="21"/>
        <v>0</v>
      </c>
      <c r="M92" s="19">
        <f t="shared" si="28"/>
        <v>4684960.63</v>
      </c>
      <c r="N92" s="175"/>
      <c r="O92" s="175"/>
      <c r="P92" s="175"/>
    </row>
    <row r="93" spans="1:53" s="183" customFormat="1" ht="18.75" x14ac:dyDescent="0.3">
      <c r="A93" s="177" t="s">
        <v>110</v>
      </c>
      <c r="B93" s="178">
        <v>2413010</v>
      </c>
      <c r="C93" s="179">
        <v>3384188.58</v>
      </c>
      <c r="D93" s="167">
        <f>H93</f>
        <v>0</v>
      </c>
      <c r="E93" s="155">
        <f t="shared" si="29"/>
        <v>3384188.58</v>
      </c>
      <c r="F93" s="56">
        <f t="shared" si="24"/>
        <v>0</v>
      </c>
      <c r="G93" s="155">
        <v>600000</v>
      </c>
      <c r="H93" s="155"/>
      <c r="I93" s="155">
        <f t="shared" si="25"/>
        <v>0</v>
      </c>
      <c r="J93" s="22">
        <f t="shared" si="26"/>
        <v>600000</v>
      </c>
      <c r="K93" s="19">
        <f t="shared" si="27"/>
        <v>3384188.58</v>
      </c>
      <c r="L93" s="22">
        <f t="shared" si="21"/>
        <v>0</v>
      </c>
      <c r="M93" s="19">
        <f t="shared" si="28"/>
        <v>3384188.58</v>
      </c>
      <c r="N93" s="180"/>
      <c r="O93" s="180"/>
      <c r="P93" s="180"/>
      <c r="Q93" s="181"/>
      <c r="R93" s="181"/>
      <c r="S93" s="181"/>
      <c r="T93" s="181"/>
      <c r="U93" s="181"/>
      <c r="V93" s="181"/>
      <c r="W93" s="181"/>
      <c r="X93" s="181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2"/>
      <c r="AT93" s="182"/>
      <c r="AU93" s="182"/>
      <c r="AV93" s="182"/>
      <c r="AW93" s="182"/>
      <c r="AX93" s="182"/>
      <c r="AY93" s="182"/>
      <c r="AZ93" s="182"/>
      <c r="BA93" s="182"/>
    </row>
    <row r="94" spans="1:53" s="183" customFormat="1" ht="18.75" x14ac:dyDescent="0.3">
      <c r="A94" s="177" t="s">
        <v>111</v>
      </c>
      <c r="B94" s="178">
        <v>2413020</v>
      </c>
      <c r="C94" s="179">
        <v>671988.24</v>
      </c>
      <c r="D94" s="167">
        <f>H94</f>
        <v>0</v>
      </c>
      <c r="E94" s="155">
        <f t="shared" si="29"/>
        <v>671988.24</v>
      </c>
      <c r="F94" s="56">
        <f t="shared" si="24"/>
        <v>0</v>
      </c>
      <c r="G94" s="155">
        <v>55000</v>
      </c>
      <c r="H94" s="155"/>
      <c r="I94" s="155">
        <f t="shared" si="25"/>
        <v>0</v>
      </c>
      <c r="J94" s="22">
        <f t="shared" si="26"/>
        <v>55000</v>
      </c>
      <c r="K94" s="19">
        <f t="shared" si="27"/>
        <v>671988.24</v>
      </c>
      <c r="L94" s="22">
        <f t="shared" si="21"/>
        <v>0</v>
      </c>
      <c r="M94" s="19">
        <f t="shared" si="28"/>
        <v>671988.24</v>
      </c>
      <c r="N94" s="180"/>
      <c r="O94" s="180"/>
      <c r="P94" s="180"/>
      <c r="Q94" s="181"/>
      <c r="R94" s="181"/>
      <c r="S94" s="181"/>
      <c r="T94" s="181"/>
      <c r="U94" s="181"/>
      <c r="V94" s="181"/>
      <c r="W94" s="181"/>
      <c r="X94" s="181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</row>
    <row r="95" spans="1:53" s="183" customFormat="1" ht="18.75" x14ac:dyDescent="0.3">
      <c r="A95" s="177" t="s">
        <v>112</v>
      </c>
      <c r="B95" s="178">
        <v>2413030</v>
      </c>
      <c r="C95" s="179">
        <v>1300772.05</v>
      </c>
      <c r="D95" s="167">
        <f>H95</f>
        <v>0</v>
      </c>
      <c r="E95" s="155">
        <f t="shared" si="29"/>
        <v>1300772.05</v>
      </c>
      <c r="F95" s="56">
        <f t="shared" si="24"/>
        <v>0</v>
      </c>
      <c r="G95" s="155">
        <v>108390</v>
      </c>
      <c r="H95" s="155"/>
      <c r="I95" s="155">
        <f t="shared" si="25"/>
        <v>0</v>
      </c>
      <c r="J95" s="22">
        <f t="shared" si="26"/>
        <v>108390</v>
      </c>
      <c r="K95" s="19">
        <f t="shared" si="27"/>
        <v>1300772.05</v>
      </c>
      <c r="L95" s="22">
        <f t="shared" si="21"/>
        <v>0</v>
      </c>
      <c r="M95" s="19">
        <f t="shared" si="28"/>
        <v>1300772.05</v>
      </c>
      <c r="N95" s="180"/>
      <c r="O95" s="180"/>
      <c r="P95" s="180"/>
      <c r="Q95" s="181"/>
      <c r="R95" s="181"/>
      <c r="S95" s="181"/>
      <c r="T95" s="181"/>
      <c r="U95" s="181"/>
      <c r="V95" s="181"/>
      <c r="W95" s="181"/>
      <c r="X95" s="181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</row>
    <row r="96" spans="1:53" s="183" customFormat="1" ht="18.75" x14ac:dyDescent="0.3">
      <c r="A96" s="177" t="s">
        <v>113</v>
      </c>
      <c r="B96" s="178">
        <v>2413040</v>
      </c>
      <c r="C96" s="179"/>
      <c r="D96" s="167"/>
      <c r="E96" s="155"/>
      <c r="F96" s="56"/>
      <c r="G96" s="155"/>
      <c r="H96" s="155"/>
      <c r="I96" s="155"/>
      <c r="J96" s="22"/>
      <c r="K96" s="19"/>
      <c r="L96" s="22"/>
      <c r="M96" s="19"/>
      <c r="N96" s="180"/>
      <c r="O96" s="180"/>
      <c r="P96" s="180"/>
      <c r="Q96" s="181"/>
      <c r="R96" s="181"/>
      <c r="S96" s="181"/>
      <c r="T96" s="181"/>
      <c r="U96" s="181"/>
      <c r="V96" s="181"/>
      <c r="W96" s="181"/>
      <c r="X96" s="181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</row>
    <row r="97" spans="1:53" s="186" customFormat="1" ht="18.75" x14ac:dyDescent="0.3">
      <c r="A97" s="184" t="s">
        <v>114</v>
      </c>
      <c r="B97" s="178">
        <v>2413050</v>
      </c>
      <c r="C97" s="179">
        <v>137702.99</v>
      </c>
      <c r="D97" s="167">
        <f>H97</f>
        <v>0</v>
      </c>
      <c r="E97" s="155">
        <f t="shared" si="29"/>
        <v>137702.99</v>
      </c>
      <c r="F97" s="56">
        <f t="shared" si="24"/>
        <v>0</v>
      </c>
      <c r="G97" s="148">
        <v>11578.86</v>
      </c>
      <c r="H97" s="148"/>
      <c r="I97" s="148">
        <f t="shared" si="25"/>
        <v>0</v>
      </c>
      <c r="J97" s="22">
        <f t="shared" si="26"/>
        <v>11578.86</v>
      </c>
      <c r="K97" s="19">
        <f t="shared" si="27"/>
        <v>137702.99</v>
      </c>
      <c r="L97" s="22">
        <f t="shared" si="21"/>
        <v>0</v>
      </c>
      <c r="M97" s="19">
        <f t="shared" si="28"/>
        <v>137702.99</v>
      </c>
      <c r="N97" s="58"/>
      <c r="O97" s="58"/>
      <c r="P97" s="58"/>
      <c r="Q97" s="4"/>
      <c r="R97" s="4"/>
      <c r="S97" s="4"/>
      <c r="T97" s="4"/>
      <c r="U97" s="4"/>
      <c r="V97" s="4"/>
      <c r="W97" s="4"/>
      <c r="X97" s="4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5"/>
      <c r="AT97" s="185"/>
      <c r="AU97" s="185"/>
      <c r="AV97" s="185"/>
      <c r="AW97" s="185"/>
      <c r="AX97" s="185"/>
      <c r="AY97" s="185"/>
      <c r="AZ97" s="185"/>
      <c r="BA97" s="185"/>
    </row>
    <row r="98" spans="1:53" s="189" customFormat="1" ht="27" customHeight="1" x14ac:dyDescent="0.3">
      <c r="A98" s="187" t="s">
        <v>35</v>
      </c>
      <c r="B98" s="169">
        <v>225</v>
      </c>
      <c r="C98" s="170">
        <f>SUM(C99:C109)</f>
        <v>794097.54</v>
      </c>
      <c r="D98" s="170">
        <f>SUM(D99:D109)</f>
        <v>0</v>
      </c>
      <c r="E98" s="170">
        <f>SUM(E99:E109)</f>
        <v>794097.54</v>
      </c>
      <c r="F98" s="74">
        <f t="shared" si="24"/>
        <v>0</v>
      </c>
      <c r="G98" s="170">
        <f>SUM(G99:G109)</f>
        <v>41530</v>
      </c>
      <c r="H98" s="170">
        <f>SUM(H99:H109)</f>
        <v>0</v>
      </c>
      <c r="I98" s="170">
        <f t="shared" si="25"/>
        <v>0</v>
      </c>
      <c r="J98" s="22">
        <f t="shared" si="26"/>
        <v>41530</v>
      </c>
      <c r="K98" s="19">
        <f t="shared" si="27"/>
        <v>794097.54</v>
      </c>
      <c r="L98" s="22">
        <f t="shared" si="21"/>
        <v>0</v>
      </c>
      <c r="M98" s="19">
        <f t="shared" si="28"/>
        <v>794097.54</v>
      </c>
      <c r="N98" s="150"/>
      <c r="O98" s="150"/>
      <c r="P98" s="150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8"/>
      <c r="AT98" s="188"/>
      <c r="AU98" s="188"/>
      <c r="AV98" s="188"/>
      <c r="AW98" s="188"/>
      <c r="AX98" s="188"/>
      <c r="AY98" s="188"/>
      <c r="AZ98" s="188"/>
      <c r="BA98" s="188"/>
    </row>
    <row r="99" spans="1:53" s="191" customFormat="1" ht="20.25" customHeight="1" x14ac:dyDescent="0.3">
      <c r="A99" s="177" t="s">
        <v>115</v>
      </c>
      <c r="B99" s="178">
        <v>2250001</v>
      </c>
      <c r="C99" s="190">
        <v>83772</v>
      </c>
      <c r="D99" s="155">
        <f t="shared" ref="D99:D109" si="30">H99</f>
        <v>0</v>
      </c>
      <c r="E99" s="155">
        <f t="shared" ref="E99:E109" si="31">C99-D99</f>
        <v>83772</v>
      </c>
      <c r="F99" s="56">
        <f t="shared" si="24"/>
        <v>0</v>
      </c>
      <c r="G99" s="155"/>
      <c r="H99" s="155"/>
      <c r="I99" s="56" t="e">
        <f t="shared" si="25"/>
        <v>#DIV/0!</v>
      </c>
      <c r="J99" s="22">
        <f t="shared" si="26"/>
        <v>0</v>
      </c>
      <c r="K99" s="19">
        <f t="shared" si="27"/>
        <v>83772</v>
      </c>
      <c r="L99" s="22">
        <f t="shared" si="21"/>
        <v>0</v>
      </c>
      <c r="M99" s="19">
        <f t="shared" si="28"/>
        <v>83772</v>
      </c>
      <c r="N99" s="180"/>
      <c r="O99" s="180"/>
      <c r="P99" s="180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81"/>
      <c r="AE99" s="181"/>
      <c r="AF99" s="181"/>
      <c r="AG99" s="181"/>
      <c r="AH99" s="181"/>
      <c r="AI99" s="181"/>
      <c r="AJ99" s="181"/>
      <c r="AK99" s="181"/>
      <c r="AL99" s="181"/>
      <c r="AM99" s="181"/>
      <c r="AN99" s="181"/>
      <c r="AO99" s="181"/>
      <c r="AP99" s="181"/>
      <c r="AQ99" s="181"/>
      <c r="AR99" s="181"/>
      <c r="AS99" s="181"/>
      <c r="AT99" s="181"/>
      <c r="AU99" s="181"/>
      <c r="AV99" s="181"/>
      <c r="AW99" s="181"/>
      <c r="AX99" s="181"/>
      <c r="AY99" s="181"/>
      <c r="AZ99" s="181"/>
      <c r="BA99" s="181"/>
    </row>
    <row r="100" spans="1:53" s="191" customFormat="1" ht="20.25" customHeight="1" x14ac:dyDescent="0.3">
      <c r="A100" s="192" t="s">
        <v>116</v>
      </c>
      <c r="B100" s="178">
        <v>2250067</v>
      </c>
      <c r="C100" s="190"/>
      <c r="D100" s="155">
        <f t="shared" si="30"/>
        <v>0</v>
      </c>
      <c r="E100" s="155">
        <f t="shared" si="31"/>
        <v>0</v>
      </c>
      <c r="F100" s="56" t="e">
        <f t="shared" si="24"/>
        <v>#DIV/0!</v>
      </c>
      <c r="G100" s="155"/>
      <c r="H100" s="155"/>
      <c r="I100" s="56" t="e">
        <f t="shared" si="25"/>
        <v>#DIV/0!</v>
      </c>
      <c r="J100" s="22"/>
      <c r="K100" s="19"/>
      <c r="L100" s="22">
        <f t="shared" si="21"/>
        <v>0</v>
      </c>
      <c r="M100" s="19"/>
      <c r="N100" s="180"/>
      <c r="O100" s="180"/>
      <c r="P100" s="180"/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81"/>
      <c r="AE100" s="181"/>
      <c r="AF100" s="181"/>
      <c r="AG100" s="181"/>
      <c r="AH100" s="181"/>
      <c r="AI100" s="181"/>
      <c r="AJ100" s="181"/>
      <c r="AK100" s="181"/>
      <c r="AL100" s="181"/>
      <c r="AM100" s="181"/>
      <c r="AN100" s="181"/>
      <c r="AO100" s="181"/>
      <c r="AP100" s="181"/>
      <c r="AQ100" s="181"/>
      <c r="AR100" s="181"/>
      <c r="AS100" s="181"/>
      <c r="AT100" s="181"/>
      <c r="AU100" s="181"/>
      <c r="AV100" s="181"/>
      <c r="AW100" s="181"/>
      <c r="AX100" s="181"/>
      <c r="AY100" s="181"/>
      <c r="AZ100" s="181"/>
      <c r="BA100" s="181"/>
    </row>
    <row r="101" spans="1:53" ht="34.5" customHeight="1" x14ac:dyDescent="0.3">
      <c r="A101" s="193" t="s">
        <v>117</v>
      </c>
      <c r="B101" s="194">
        <v>2250106</v>
      </c>
      <c r="C101" s="195">
        <v>456749.94</v>
      </c>
      <c r="D101" s="155">
        <f t="shared" si="30"/>
        <v>0</v>
      </c>
      <c r="E101" s="155">
        <f t="shared" si="31"/>
        <v>456749.94</v>
      </c>
      <c r="F101" s="56">
        <f t="shared" si="24"/>
        <v>0</v>
      </c>
      <c r="G101" s="148">
        <v>30000</v>
      </c>
      <c r="H101" s="148"/>
      <c r="I101" s="56">
        <f t="shared" si="25"/>
        <v>0</v>
      </c>
      <c r="J101" s="22">
        <f>G101-H101</f>
        <v>30000</v>
      </c>
      <c r="K101" s="19">
        <f>C101</f>
        <v>456749.94</v>
      </c>
      <c r="L101" s="22">
        <f t="shared" si="21"/>
        <v>0</v>
      </c>
      <c r="M101" s="19">
        <f>K101-L101</f>
        <v>456749.94</v>
      </c>
      <c r="N101" s="58"/>
      <c r="O101" s="58"/>
      <c r="P101" s="58"/>
    </row>
    <row r="102" spans="1:53" ht="31.5" x14ac:dyDescent="0.3">
      <c r="A102" s="196" t="s">
        <v>118</v>
      </c>
      <c r="B102" s="178">
        <v>2250123</v>
      </c>
      <c r="C102" s="190">
        <v>120000</v>
      </c>
      <c r="D102" s="155">
        <f t="shared" si="30"/>
        <v>0</v>
      </c>
      <c r="E102" s="155">
        <f t="shared" si="31"/>
        <v>120000</v>
      </c>
      <c r="F102" s="56">
        <f t="shared" si="24"/>
        <v>0</v>
      </c>
      <c r="G102" s="148">
        <v>11530</v>
      </c>
      <c r="H102" s="148"/>
      <c r="I102" s="56">
        <f t="shared" si="25"/>
        <v>0</v>
      </c>
      <c r="J102" s="22">
        <f>G102-H102</f>
        <v>11530</v>
      </c>
      <c r="K102" s="19">
        <f>C102</f>
        <v>120000</v>
      </c>
      <c r="L102" s="22">
        <f t="shared" si="21"/>
        <v>0</v>
      </c>
      <c r="M102" s="19">
        <f>K102-L102</f>
        <v>120000</v>
      </c>
      <c r="N102" s="58"/>
      <c r="O102" s="58"/>
      <c r="P102" s="58"/>
    </row>
    <row r="103" spans="1:53" ht="36" customHeight="1" x14ac:dyDescent="0.3">
      <c r="A103" s="197" t="s">
        <v>119</v>
      </c>
      <c r="B103" s="178">
        <v>2250127</v>
      </c>
      <c r="C103" s="190"/>
      <c r="D103" s="155">
        <f t="shared" si="30"/>
        <v>0</v>
      </c>
      <c r="E103" s="155">
        <f t="shared" si="31"/>
        <v>0</v>
      </c>
      <c r="F103" s="56" t="e">
        <f t="shared" si="24"/>
        <v>#DIV/0!</v>
      </c>
      <c r="G103" s="148"/>
      <c r="H103" s="148"/>
      <c r="I103" s="56" t="e">
        <f t="shared" si="25"/>
        <v>#DIV/0!</v>
      </c>
      <c r="J103" s="22"/>
      <c r="K103" s="19"/>
      <c r="L103" s="22">
        <f t="shared" si="21"/>
        <v>0</v>
      </c>
      <c r="M103" s="19"/>
      <c r="N103" s="58"/>
      <c r="O103" s="58"/>
      <c r="P103" s="58"/>
    </row>
    <row r="104" spans="1:53" ht="36" customHeight="1" x14ac:dyDescent="0.3">
      <c r="A104" s="197" t="s">
        <v>120</v>
      </c>
      <c r="B104" s="178">
        <v>2250133</v>
      </c>
      <c r="C104" s="190">
        <v>114770.8</v>
      </c>
      <c r="D104" s="155">
        <f t="shared" si="30"/>
        <v>0</v>
      </c>
      <c r="E104" s="155">
        <f t="shared" si="31"/>
        <v>114770.8</v>
      </c>
      <c r="F104" s="56">
        <f t="shared" si="24"/>
        <v>0</v>
      </c>
      <c r="G104" s="148"/>
      <c r="H104" s="148"/>
      <c r="I104" s="56" t="e">
        <f t="shared" si="25"/>
        <v>#DIV/0!</v>
      </c>
      <c r="J104" s="22">
        <f t="shared" ref="J104:J113" si="32">G104-H104</f>
        <v>0</v>
      </c>
      <c r="K104" s="19">
        <f t="shared" ref="K104:K113" si="33">C104</f>
        <v>114770.8</v>
      </c>
      <c r="L104" s="22">
        <f t="shared" si="21"/>
        <v>0</v>
      </c>
      <c r="M104" s="19">
        <f t="shared" ref="M104:M113" si="34">K104-L104</f>
        <v>114770.8</v>
      </c>
      <c r="N104" s="58"/>
      <c r="O104" s="58"/>
      <c r="P104" s="58"/>
    </row>
    <row r="105" spans="1:53" s="201" customFormat="1" ht="27" customHeight="1" x14ac:dyDescent="0.3">
      <c r="A105" s="196" t="s">
        <v>121</v>
      </c>
      <c r="B105" s="178">
        <v>2250196</v>
      </c>
      <c r="C105" s="195"/>
      <c r="D105" s="155">
        <f t="shared" si="30"/>
        <v>0</v>
      </c>
      <c r="E105" s="155">
        <f t="shared" si="31"/>
        <v>0</v>
      </c>
      <c r="F105" s="56" t="e">
        <f t="shared" si="24"/>
        <v>#DIV/0!</v>
      </c>
      <c r="G105" s="198"/>
      <c r="H105" s="198"/>
      <c r="I105" s="56" t="e">
        <f t="shared" si="25"/>
        <v>#DIV/0!</v>
      </c>
      <c r="J105" s="22">
        <f t="shared" si="32"/>
        <v>0</v>
      </c>
      <c r="K105" s="19">
        <f t="shared" si="33"/>
        <v>0</v>
      </c>
      <c r="L105" s="22">
        <f t="shared" si="21"/>
        <v>0</v>
      </c>
      <c r="M105" s="19">
        <f t="shared" si="34"/>
        <v>0</v>
      </c>
      <c r="N105" s="199"/>
      <c r="O105" s="199"/>
      <c r="P105" s="199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200"/>
      <c r="AP105" s="200"/>
      <c r="AQ105" s="200"/>
      <c r="AR105" s="200"/>
      <c r="AS105" s="200"/>
      <c r="AT105" s="200"/>
      <c r="AU105" s="200"/>
      <c r="AV105" s="200"/>
      <c r="AW105" s="200"/>
      <c r="AX105" s="200"/>
      <c r="AY105" s="200"/>
      <c r="AZ105" s="200"/>
      <c r="BA105" s="200"/>
    </row>
    <row r="106" spans="1:53" s="201" customFormat="1" ht="27" customHeight="1" x14ac:dyDescent="0.3">
      <c r="A106" s="196" t="s">
        <v>122</v>
      </c>
      <c r="B106" s="178">
        <v>2250205</v>
      </c>
      <c r="C106" s="195"/>
      <c r="D106" s="155">
        <f t="shared" si="30"/>
        <v>0</v>
      </c>
      <c r="E106" s="155">
        <f t="shared" si="31"/>
        <v>0</v>
      </c>
      <c r="F106" s="56" t="e">
        <f t="shared" si="24"/>
        <v>#DIV/0!</v>
      </c>
      <c r="G106" s="198"/>
      <c r="H106" s="198"/>
      <c r="I106" s="56" t="e">
        <f t="shared" si="25"/>
        <v>#DIV/0!</v>
      </c>
      <c r="J106" s="22">
        <f t="shared" si="32"/>
        <v>0</v>
      </c>
      <c r="K106" s="19">
        <f t="shared" si="33"/>
        <v>0</v>
      </c>
      <c r="L106" s="22">
        <f t="shared" si="21"/>
        <v>0</v>
      </c>
      <c r="M106" s="19">
        <f t="shared" si="34"/>
        <v>0</v>
      </c>
      <c r="N106" s="199"/>
      <c r="O106" s="199"/>
      <c r="P106" s="199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200"/>
      <c r="AE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0"/>
      <c r="AX106" s="200"/>
      <c r="AY106" s="200"/>
      <c r="AZ106" s="200"/>
      <c r="BA106" s="200"/>
    </row>
    <row r="107" spans="1:53" s="191" customFormat="1" ht="18.75" customHeight="1" x14ac:dyDescent="0.3">
      <c r="A107" s="196" t="s">
        <v>123</v>
      </c>
      <c r="B107" s="178">
        <v>2250336</v>
      </c>
      <c r="C107" s="195"/>
      <c r="D107" s="155">
        <f t="shared" si="30"/>
        <v>0</v>
      </c>
      <c r="E107" s="155">
        <f t="shared" si="31"/>
        <v>0</v>
      </c>
      <c r="F107" s="56" t="e">
        <f t="shared" si="24"/>
        <v>#DIV/0!</v>
      </c>
      <c r="G107" s="155"/>
      <c r="H107" s="155"/>
      <c r="I107" s="56" t="e">
        <f t="shared" si="25"/>
        <v>#DIV/0!</v>
      </c>
      <c r="J107" s="22">
        <f t="shared" si="32"/>
        <v>0</v>
      </c>
      <c r="K107" s="19">
        <f t="shared" si="33"/>
        <v>0</v>
      </c>
      <c r="L107" s="22">
        <f t="shared" si="21"/>
        <v>0</v>
      </c>
      <c r="M107" s="19">
        <f t="shared" si="34"/>
        <v>0</v>
      </c>
      <c r="N107" s="180"/>
      <c r="O107" s="180"/>
      <c r="P107" s="180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81"/>
      <c r="AE107" s="181"/>
      <c r="AF107" s="181"/>
      <c r="AG107" s="181"/>
      <c r="AH107" s="181"/>
      <c r="AI107" s="181"/>
      <c r="AJ107" s="181"/>
      <c r="AK107" s="181"/>
      <c r="AL107" s="181"/>
      <c r="AM107" s="181"/>
      <c r="AN107" s="181"/>
      <c r="AO107" s="181"/>
      <c r="AP107" s="181"/>
      <c r="AQ107" s="181"/>
      <c r="AR107" s="181"/>
      <c r="AS107" s="181"/>
      <c r="AT107" s="181"/>
      <c r="AU107" s="181"/>
      <c r="AV107" s="181"/>
      <c r="AW107" s="181"/>
      <c r="AX107" s="181"/>
      <c r="AY107" s="181"/>
      <c r="AZ107" s="181"/>
      <c r="BA107" s="181"/>
    </row>
    <row r="108" spans="1:53" ht="66" customHeight="1" x14ac:dyDescent="0.3">
      <c r="A108" s="202" t="s">
        <v>124</v>
      </c>
      <c r="B108" s="203">
        <v>2250469</v>
      </c>
      <c r="C108" s="195"/>
      <c r="D108" s="155">
        <f t="shared" si="30"/>
        <v>0</v>
      </c>
      <c r="E108" s="155">
        <f t="shared" si="31"/>
        <v>0</v>
      </c>
      <c r="F108" s="56" t="e">
        <f t="shared" si="24"/>
        <v>#DIV/0!</v>
      </c>
      <c r="G108" s="148"/>
      <c r="H108" s="148"/>
      <c r="I108" s="56" t="e">
        <f t="shared" si="25"/>
        <v>#DIV/0!</v>
      </c>
      <c r="J108" s="22">
        <f t="shared" si="32"/>
        <v>0</v>
      </c>
      <c r="K108" s="19">
        <f t="shared" si="33"/>
        <v>0</v>
      </c>
      <c r="L108" s="22">
        <f t="shared" si="21"/>
        <v>0</v>
      </c>
      <c r="M108" s="19">
        <f t="shared" si="34"/>
        <v>0</v>
      </c>
      <c r="N108" s="58"/>
      <c r="O108" s="58"/>
      <c r="P108" s="58"/>
    </row>
    <row r="109" spans="1:53" ht="78.75" customHeight="1" x14ac:dyDescent="0.3">
      <c r="A109" s="202" t="s">
        <v>125</v>
      </c>
      <c r="B109" s="204">
        <v>2250471</v>
      </c>
      <c r="C109" s="195">
        <v>18804.8</v>
      </c>
      <c r="D109" s="155">
        <f t="shared" si="30"/>
        <v>0</v>
      </c>
      <c r="E109" s="155">
        <f t="shared" si="31"/>
        <v>18804.8</v>
      </c>
      <c r="F109" s="56">
        <f t="shared" si="24"/>
        <v>0</v>
      </c>
      <c r="G109" s="148"/>
      <c r="H109" s="148"/>
      <c r="I109" s="56" t="e">
        <f t="shared" si="25"/>
        <v>#DIV/0!</v>
      </c>
      <c r="J109" s="22">
        <f t="shared" si="32"/>
        <v>0</v>
      </c>
      <c r="K109" s="19">
        <f t="shared" si="33"/>
        <v>18804.8</v>
      </c>
      <c r="L109" s="22">
        <f t="shared" si="21"/>
        <v>0</v>
      </c>
      <c r="M109" s="19">
        <f t="shared" si="34"/>
        <v>18804.8</v>
      </c>
      <c r="N109" s="58"/>
      <c r="O109" s="58"/>
      <c r="P109" s="58"/>
    </row>
    <row r="110" spans="1:53" s="163" customFormat="1" ht="25.5" customHeight="1" x14ac:dyDescent="0.3">
      <c r="A110" s="168" t="s">
        <v>37</v>
      </c>
      <c r="B110" s="169">
        <v>226</v>
      </c>
      <c r="C110" s="170">
        <f>SUM(C111:C122)</f>
        <v>5567039.9699999997</v>
      </c>
      <c r="D110" s="170">
        <f>SUM(D111:D122)</f>
        <v>0</v>
      </c>
      <c r="E110" s="170">
        <f>SUM(E111:E122)</f>
        <v>5567039.9699999997</v>
      </c>
      <c r="F110" s="74">
        <f t="shared" si="24"/>
        <v>0</v>
      </c>
      <c r="G110" s="170">
        <f>SUM(G111:G122)</f>
        <v>583436.43999999994</v>
      </c>
      <c r="H110" s="170">
        <f>SUM(H111:H122)</f>
        <v>0</v>
      </c>
      <c r="I110" s="170">
        <f t="shared" si="25"/>
        <v>0</v>
      </c>
      <c r="J110" s="22">
        <f t="shared" si="32"/>
        <v>583436.43999999994</v>
      </c>
      <c r="K110" s="19">
        <f t="shared" si="33"/>
        <v>5567039.9699999997</v>
      </c>
      <c r="L110" s="22">
        <f t="shared" si="21"/>
        <v>0</v>
      </c>
      <c r="M110" s="19">
        <f t="shared" si="34"/>
        <v>5567039.9699999997</v>
      </c>
      <c r="N110" s="205"/>
      <c r="O110" s="205"/>
      <c r="P110" s="205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7"/>
      <c r="AM110" s="157"/>
      <c r="AN110" s="157"/>
      <c r="AO110" s="157"/>
      <c r="AP110" s="157"/>
      <c r="AQ110" s="157"/>
      <c r="AR110" s="157"/>
      <c r="AS110" s="157"/>
      <c r="AT110" s="157"/>
      <c r="AU110" s="157"/>
      <c r="AV110" s="157"/>
      <c r="AW110" s="157"/>
      <c r="AX110" s="157"/>
      <c r="AY110" s="157"/>
      <c r="AZ110" s="157"/>
      <c r="BA110" s="157"/>
    </row>
    <row r="111" spans="1:53" ht="18.75" x14ac:dyDescent="0.3">
      <c r="A111" s="206" t="s">
        <v>126</v>
      </c>
      <c r="B111" s="207">
        <v>2260001</v>
      </c>
      <c r="C111" s="190">
        <v>240312</v>
      </c>
      <c r="D111" s="148">
        <f t="shared" ref="D111:D120" si="35">H111</f>
        <v>0</v>
      </c>
      <c r="E111" s="155">
        <f t="shared" ref="E111:E123" si="36">C111-D111</f>
        <v>240312</v>
      </c>
      <c r="F111" s="56">
        <f t="shared" si="24"/>
        <v>0</v>
      </c>
      <c r="G111" s="148"/>
      <c r="H111" s="148"/>
      <c r="I111" s="56" t="e">
        <f t="shared" si="25"/>
        <v>#DIV/0!</v>
      </c>
      <c r="J111" s="22">
        <f t="shared" si="32"/>
        <v>0</v>
      </c>
      <c r="K111" s="19">
        <f t="shared" si="33"/>
        <v>240312</v>
      </c>
      <c r="L111" s="22">
        <f t="shared" si="21"/>
        <v>0</v>
      </c>
      <c r="M111" s="19">
        <f t="shared" si="34"/>
        <v>240312</v>
      </c>
      <c r="N111" s="58"/>
      <c r="O111" s="58"/>
      <c r="P111" s="58"/>
    </row>
    <row r="112" spans="1:53" s="209" customFormat="1" ht="37.5" customHeight="1" x14ac:dyDescent="0.3">
      <c r="A112" s="208" t="s">
        <v>127</v>
      </c>
      <c r="B112" s="207">
        <v>2260013</v>
      </c>
      <c r="C112" s="190"/>
      <c r="D112" s="148">
        <f t="shared" si="35"/>
        <v>0</v>
      </c>
      <c r="E112" s="155">
        <f t="shared" si="36"/>
        <v>0</v>
      </c>
      <c r="F112" s="56" t="e">
        <f t="shared" si="24"/>
        <v>#DIV/0!</v>
      </c>
      <c r="G112" s="155"/>
      <c r="H112" s="155"/>
      <c r="I112" s="56" t="e">
        <f t="shared" si="25"/>
        <v>#DIV/0!</v>
      </c>
      <c r="J112" s="22">
        <f t="shared" si="32"/>
        <v>0</v>
      </c>
      <c r="K112" s="19">
        <f t="shared" si="33"/>
        <v>0</v>
      </c>
      <c r="L112" s="22">
        <f t="shared" si="21"/>
        <v>0</v>
      </c>
      <c r="M112" s="19">
        <f t="shared" si="34"/>
        <v>0</v>
      </c>
      <c r="N112" s="156"/>
      <c r="O112" s="156"/>
      <c r="P112" s="156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  <c r="AK112" s="157"/>
      <c r="AL112" s="157"/>
      <c r="AM112" s="157"/>
      <c r="AN112" s="157"/>
      <c r="AO112" s="157"/>
      <c r="AP112" s="157"/>
      <c r="AQ112" s="157"/>
      <c r="AR112" s="157"/>
      <c r="AS112" s="157"/>
      <c r="AT112" s="157"/>
      <c r="AU112" s="157"/>
      <c r="AV112" s="157"/>
      <c r="AW112" s="157"/>
      <c r="AX112" s="157"/>
      <c r="AY112" s="157"/>
      <c r="AZ112" s="157"/>
      <c r="BA112" s="157"/>
    </row>
    <row r="113" spans="1:53" s="215" customFormat="1" ht="31.5" x14ac:dyDescent="0.3">
      <c r="A113" s="210" t="s">
        <v>128</v>
      </c>
      <c r="B113" s="211">
        <v>2260041</v>
      </c>
      <c r="C113" s="190">
        <v>26100</v>
      </c>
      <c r="D113" s="148">
        <f t="shared" si="35"/>
        <v>0</v>
      </c>
      <c r="E113" s="155">
        <f t="shared" si="36"/>
        <v>26100</v>
      </c>
      <c r="F113" s="56">
        <f t="shared" si="24"/>
        <v>0</v>
      </c>
      <c r="G113" s="212"/>
      <c r="H113" s="212"/>
      <c r="I113" s="56" t="e">
        <f t="shared" si="25"/>
        <v>#DIV/0!</v>
      </c>
      <c r="J113" s="22">
        <f t="shared" si="32"/>
        <v>0</v>
      </c>
      <c r="K113" s="19">
        <f t="shared" si="33"/>
        <v>26100</v>
      </c>
      <c r="L113" s="22">
        <f t="shared" si="21"/>
        <v>0</v>
      </c>
      <c r="M113" s="19">
        <f t="shared" si="34"/>
        <v>26100</v>
      </c>
      <c r="N113" s="213"/>
      <c r="O113" s="213"/>
      <c r="P113" s="213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4"/>
      <c r="AG113" s="214"/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</row>
    <row r="114" spans="1:53" s="215" customFormat="1" ht="32.25" x14ac:dyDescent="0.3">
      <c r="A114" s="216" t="s">
        <v>129</v>
      </c>
      <c r="B114" s="211">
        <v>2260047</v>
      </c>
      <c r="C114" s="190"/>
      <c r="D114" s="148">
        <f t="shared" si="35"/>
        <v>0</v>
      </c>
      <c r="E114" s="155">
        <f t="shared" si="36"/>
        <v>0</v>
      </c>
      <c r="F114" s="56" t="e">
        <f t="shared" si="24"/>
        <v>#DIV/0!</v>
      </c>
      <c r="G114" s="212"/>
      <c r="H114" s="212"/>
      <c r="I114" s="56" t="e">
        <f t="shared" si="25"/>
        <v>#DIV/0!</v>
      </c>
      <c r="J114" s="22"/>
      <c r="K114" s="19"/>
      <c r="L114" s="22">
        <f t="shared" si="21"/>
        <v>0</v>
      </c>
      <c r="M114" s="19"/>
      <c r="N114" s="213"/>
      <c r="O114" s="213"/>
      <c r="P114" s="213"/>
      <c r="Q114" s="214"/>
      <c r="R114" s="214"/>
      <c r="S114" s="214"/>
      <c r="T114" s="214"/>
      <c r="U114" s="214"/>
      <c r="V114" s="214"/>
      <c r="W114" s="214"/>
      <c r="X114" s="214"/>
      <c r="Y114" s="214"/>
      <c r="Z114" s="214"/>
      <c r="AA114" s="214"/>
      <c r="AB114" s="214"/>
      <c r="AC114" s="214"/>
      <c r="AD114" s="214"/>
      <c r="AE114" s="214"/>
      <c r="AF114" s="214"/>
      <c r="AG114" s="214"/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</row>
    <row r="115" spans="1:53" s="221" customFormat="1" ht="39" customHeight="1" x14ac:dyDescent="0.3">
      <c r="A115" s="217" t="s">
        <v>130</v>
      </c>
      <c r="B115" s="218">
        <v>2260061</v>
      </c>
      <c r="C115" s="219">
        <v>5250927.97</v>
      </c>
      <c r="D115" s="148">
        <f t="shared" si="35"/>
        <v>0</v>
      </c>
      <c r="E115" s="155">
        <f t="shared" si="36"/>
        <v>5250927.97</v>
      </c>
      <c r="F115" s="56">
        <f t="shared" si="24"/>
        <v>0</v>
      </c>
      <c r="G115" s="148">
        <v>583436.43999999994</v>
      </c>
      <c r="H115" s="148"/>
      <c r="I115" s="56">
        <f t="shared" si="25"/>
        <v>0</v>
      </c>
      <c r="J115" s="22">
        <f>G115-H115</f>
        <v>583436.43999999994</v>
      </c>
      <c r="K115" s="19">
        <f>C115</f>
        <v>5250927.97</v>
      </c>
      <c r="L115" s="22">
        <f t="shared" si="21"/>
        <v>0</v>
      </c>
      <c r="M115" s="19">
        <f>K115-L115</f>
        <v>5250927.97</v>
      </c>
      <c r="N115" s="220"/>
      <c r="O115" s="220"/>
      <c r="P115" s="220"/>
    </row>
    <row r="116" spans="1:53" s="223" customFormat="1" ht="51.75" customHeight="1" x14ac:dyDescent="0.3">
      <c r="A116" s="208" t="s">
        <v>131</v>
      </c>
      <c r="B116" s="222">
        <v>2260102</v>
      </c>
      <c r="C116" s="154">
        <v>12700</v>
      </c>
      <c r="D116" s="148">
        <f t="shared" si="35"/>
        <v>0</v>
      </c>
      <c r="E116" s="155">
        <f t="shared" si="36"/>
        <v>12700</v>
      </c>
      <c r="F116" s="56">
        <f t="shared" si="24"/>
        <v>0</v>
      </c>
      <c r="G116" s="148"/>
      <c r="H116" s="148"/>
      <c r="I116" s="56" t="e">
        <f t="shared" si="25"/>
        <v>#DIV/0!</v>
      </c>
      <c r="J116" s="22">
        <f>G116-H116</f>
        <v>0</v>
      </c>
      <c r="K116" s="19">
        <f>C116</f>
        <v>12700</v>
      </c>
      <c r="L116" s="22">
        <f t="shared" si="21"/>
        <v>0</v>
      </c>
      <c r="M116" s="19">
        <f>K116-L116</f>
        <v>12700</v>
      </c>
      <c r="N116" s="220"/>
      <c r="O116" s="220"/>
      <c r="P116" s="220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1"/>
      <c r="AC116" s="221"/>
      <c r="AD116" s="221"/>
      <c r="AE116" s="221"/>
      <c r="AF116" s="221"/>
      <c r="AG116" s="221"/>
      <c r="AH116" s="221"/>
      <c r="AI116" s="221"/>
      <c r="AJ116" s="221"/>
      <c r="AK116" s="221"/>
      <c r="AL116" s="221"/>
      <c r="AM116" s="221"/>
      <c r="AN116" s="221"/>
      <c r="AO116" s="221"/>
      <c r="AP116" s="221"/>
      <c r="AQ116" s="221"/>
      <c r="AR116" s="221"/>
      <c r="AS116" s="221"/>
      <c r="AT116" s="221"/>
      <c r="AU116" s="221"/>
      <c r="AV116" s="221"/>
      <c r="AW116" s="221"/>
      <c r="AX116" s="221"/>
      <c r="AY116" s="221"/>
      <c r="AZ116" s="221"/>
      <c r="BA116" s="221"/>
    </row>
    <row r="117" spans="1:53" s="227" customFormat="1" ht="54.75" customHeight="1" x14ac:dyDescent="0.3">
      <c r="A117" s="208" t="s">
        <v>132</v>
      </c>
      <c r="B117" s="224">
        <v>2260112</v>
      </c>
      <c r="C117" s="190">
        <v>37000</v>
      </c>
      <c r="D117" s="148">
        <f t="shared" si="35"/>
        <v>0</v>
      </c>
      <c r="E117" s="155">
        <f t="shared" si="36"/>
        <v>37000</v>
      </c>
      <c r="F117" s="56">
        <f t="shared" si="24"/>
        <v>0</v>
      </c>
      <c r="G117" s="198"/>
      <c r="H117" s="198"/>
      <c r="I117" s="56" t="e">
        <f t="shared" si="25"/>
        <v>#DIV/0!</v>
      </c>
      <c r="J117" s="22">
        <f>G117-H117</f>
        <v>0</v>
      </c>
      <c r="K117" s="19">
        <f>C117</f>
        <v>37000</v>
      </c>
      <c r="L117" s="22">
        <f t="shared" si="21"/>
        <v>0</v>
      </c>
      <c r="M117" s="19">
        <f>K117-L117</f>
        <v>37000</v>
      </c>
      <c r="N117" s="225"/>
      <c r="O117" s="225"/>
      <c r="P117" s="225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6"/>
      <c r="AK117" s="226"/>
      <c r="AL117" s="226"/>
      <c r="AM117" s="226"/>
      <c r="AN117" s="226"/>
      <c r="AO117" s="226"/>
      <c r="AP117" s="226"/>
      <c r="AQ117" s="226"/>
      <c r="AR117" s="226"/>
      <c r="AS117" s="226"/>
      <c r="AT117" s="226"/>
      <c r="AU117" s="226"/>
      <c r="AV117" s="226"/>
      <c r="AW117" s="226"/>
      <c r="AX117" s="226"/>
      <c r="AY117" s="226"/>
      <c r="AZ117" s="226"/>
      <c r="BA117" s="226"/>
    </row>
    <row r="118" spans="1:53" s="227" customFormat="1" ht="54.75" customHeight="1" x14ac:dyDescent="0.3">
      <c r="A118" s="208" t="s">
        <v>133</v>
      </c>
      <c r="B118" s="224">
        <v>2260234</v>
      </c>
      <c r="C118" s="190"/>
      <c r="D118" s="148">
        <f t="shared" si="35"/>
        <v>0</v>
      </c>
      <c r="E118" s="155">
        <f t="shared" si="36"/>
        <v>0</v>
      </c>
      <c r="F118" s="56" t="e">
        <f t="shared" si="24"/>
        <v>#DIV/0!</v>
      </c>
      <c r="G118" s="198"/>
      <c r="H118" s="198"/>
      <c r="I118" s="56" t="e">
        <f t="shared" si="25"/>
        <v>#DIV/0!</v>
      </c>
      <c r="J118" s="22"/>
      <c r="K118" s="19"/>
      <c r="L118" s="22">
        <f t="shared" si="21"/>
        <v>0</v>
      </c>
      <c r="M118" s="19"/>
      <c r="N118" s="225"/>
      <c r="O118" s="225"/>
      <c r="P118" s="225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26"/>
      <c r="AE118" s="226"/>
      <c r="AF118" s="226"/>
      <c r="AG118" s="226"/>
      <c r="AH118" s="226"/>
      <c r="AI118" s="226"/>
      <c r="AJ118" s="226"/>
      <c r="AK118" s="226"/>
      <c r="AL118" s="226"/>
      <c r="AM118" s="226"/>
      <c r="AN118" s="226"/>
      <c r="AO118" s="226"/>
      <c r="AP118" s="226"/>
      <c r="AQ118" s="226"/>
      <c r="AR118" s="226"/>
      <c r="AS118" s="226"/>
      <c r="AT118" s="226"/>
      <c r="AU118" s="226"/>
      <c r="AV118" s="226"/>
      <c r="AW118" s="226"/>
      <c r="AX118" s="226"/>
      <c r="AY118" s="226"/>
      <c r="AZ118" s="226"/>
      <c r="BA118" s="226"/>
    </row>
    <row r="119" spans="1:53" ht="29.25" customHeight="1" x14ac:dyDescent="0.3">
      <c r="A119" s="228" t="s">
        <v>134</v>
      </c>
      <c r="B119" s="229">
        <v>2260512</v>
      </c>
      <c r="C119" s="190"/>
      <c r="D119" s="148">
        <f t="shared" si="35"/>
        <v>0</v>
      </c>
      <c r="E119" s="155">
        <f t="shared" si="36"/>
        <v>0</v>
      </c>
      <c r="F119" s="56" t="e">
        <f t="shared" si="24"/>
        <v>#DIV/0!</v>
      </c>
      <c r="G119" s="148"/>
      <c r="H119" s="148"/>
      <c r="I119" s="56" t="e">
        <f t="shared" si="25"/>
        <v>#DIV/0!</v>
      </c>
      <c r="J119" s="22">
        <f>G119-H119</f>
        <v>0</v>
      </c>
      <c r="K119" s="19">
        <f>C119</f>
        <v>0</v>
      </c>
      <c r="L119" s="22">
        <f t="shared" si="21"/>
        <v>0</v>
      </c>
      <c r="M119" s="19">
        <f>K119-L119</f>
        <v>0</v>
      </c>
      <c r="N119" s="58"/>
      <c r="O119" s="58"/>
      <c r="P119" s="58"/>
    </row>
    <row r="120" spans="1:53" ht="27.75" customHeight="1" x14ac:dyDescent="0.3">
      <c r="A120" s="230" t="s">
        <v>135</v>
      </c>
      <c r="B120" s="229">
        <v>2260520</v>
      </c>
      <c r="C120" s="190"/>
      <c r="D120" s="148">
        <f t="shared" si="35"/>
        <v>0</v>
      </c>
      <c r="E120" s="155">
        <f t="shared" si="36"/>
        <v>0</v>
      </c>
      <c r="F120" s="56" t="e">
        <f t="shared" si="24"/>
        <v>#DIV/0!</v>
      </c>
      <c r="G120" s="148"/>
      <c r="H120" s="148"/>
      <c r="I120" s="56" t="e">
        <f t="shared" si="25"/>
        <v>#DIV/0!</v>
      </c>
      <c r="J120" s="22">
        <f>G120-H120</f>
        <v>0</v>
      </c>
      <c r="K120" s="19">
        <f>C120</f>
        <v>0</v>
      </c>
      <c r="L120" s="22">
        <f t="shared" si="21"/>
        <v>0</v>
      </c>
      <c r="M120" s="19">
        <f>K120-L120</f>
        <v>0</v>
      </c>
      <c r="N120" s="58"/>
      <c r="O120" s="58"/>
      <c r="P120" s="58"/>
    </row>
    <row r="121" spans="1:53" ht="27.75" customHeight="1" x14ac:dyDescent="0.3">
      <c r="A121" s="230" t="s">
        <v>136</v>
      </c>
      <c r="B121" s="229">
        <v>2260051</v>
      </c>
      <c r="C121" s="190"/>
      <c r="D121" s="148"/>
      <c r="E121" s="155">
        <f t="shared" si="36"/>
        <v>0</v>
      </c>
      <c r="F121" s="56" t="e">
        <f t="shared" si="24"/>
        <v>#DIV/0!</v>
      </c>
      <c r="G121" s="148"/>
      <c r="H121" s="148"/>
      <c r="I121" s="56" t="e">
        <f t="shared" si="25"/>
        <v>#DIV/0!</v>
      </c>
      <c r="J121" s="22"/>
      <c r="K121" s="19"/>
      <c r="L121" s="22">
        <f t="shared" si="21"/>
        <v>0</v>
      </c>
      <c r="M121" s="19"/>
      <c r="N121" s="58"/>
      <c r="O121" s="58"/>
      <c r="P121" s="58"/>
    </row>
    <row r="122" spans="1:53" s="233" customFormat="1" ht="26.25" customHeight="1" x14ac:dyDescent="0.3">
      <c r="A122" s="230" t="s">
        <v>137</v>
      </c>
      <c r="B122" s="229">
        <v>2260521</v>
      </c>
      <c r="C122" s="195"/>
      <c r="D122" s="148">
        <f>H122</f>
        <v>0</v>
      </c>
      <c r="E122" s="155">
        <f t="shared" si="36"/>
        <v>0</v>
      </c>
      <c r="F122" s="56" t="e">
        <f t="shared" si="24"/>
        <v>#DIV/0!</v>
      </c>
      <c r="G122" s="231">
        <v>0</v>
      </c>
      <c r="H122" s="231"/>
      <c r="I122" s="56" t="e">
        <f t="shared" si="25"/>
        <v>#DIV/0!</v>
      </c>
      <c r="J122" s="22">
        <f t="shared" ref="J122:J140" si="37">G122-H122</f>
        <v>0</v>
      </c>
      <c r="K122" s="19">
        <f t="shared" ref="K122:K140" si="38">C122</f>
        <v>0</v>
      </c>
      <c r="L122" s="22">
        <f t="shared" si="21"/>
        <v>0</v>
      </c>
      <c r="M122" s="19">
        <f t="shared" ref="M122:M140" si="39">K122-L122</f>
        <v>0</v>
      </c>
      <c r="N122" s="232"/>
      <c r="O122" s="232"/>
      <c r="P122" s="232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</row>
    <row r="123" spans="1:53" s="163" customFormat="1" ht="28.5" customHeight="1" x14ac:dyDescent="0.3">
      <c r="A123" s="168" t="s">
        <v>138</v>
      </c>
      <c r="B123" s="234">
        <v>2910000</v>
      </c>
      <c r="C123" s="235">
        <v>26845</v>
      </c>
      <c r="D123" s="236">
        <f>H123</f>
        <v>0</v>
      </c>
      <c r="E123" s="236">
        <f t="shared" si="36"/>
        <v>26845</v>
      </c>
      <c r="F123" s="74">
        <f t="shared" si="24"/>
        <v>0</v>
      </c>
      <c r="G123" s="236"/>
      <c r="H123" s="236"/>
      <c r="I123" s="236" t="e">
        <f t="shared" si="25"/>
        <v>#DIV/0!</v>
      </c>
      <c r="J123" s="22">
        <f t="shared" si="37"/>
        <v>0</v>
      </c>
      <c r="K123" s="19">
        <f t="shared" si="38"/>
        <v>26845</v>
      </c>
      <c r="L123" s="22">
        <f t="shared" si="21"/>
        <v>0</v>
      </c>
      <c r="M123" s="19">
        <f t="shared" si="39"/>
        <v>26845</v>
      </c>
      <c r="N123" s="205"/>
      <c r="O123" s="205"/>
      <c r="P123" s="205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  <c r="AM123" s="157"/>
      <c r="AN123" s="157"/>
      <c r="AO123" s="157"/>
      <c r="AP123" s="157"/>
      <c r="AQ123" s="157"/>
      <c r="AR123" s="157"/>
      <c r="AS123" s="157"/>
      <c r="AT123" s="157"/>
      <c r="AU123" s="157"/>
      <c r="AV123" s="157"/>
      <c r="AW123" s="157"/>
      <c r="AX123" s="157"/>
      <c r="AY123" s="157"/>
      <c r="AZ123" s="157"/>
      <c r="BA123" s="157"/>
    </row>
    <row r="124" spans="1:53" s="242" customFormat="1" ht="24" customHeight="1" x14ac:dyDescent="0.35">
      <c r="A124" s="237" t="s">
        <v>46</v>
      </c>
      <c r="B124" s="238" t="s">
        <v>139</v>
      </c>
      <c r="C124" s="239">
        <f>C127+C129+C131+C133+C135+C137+C142+C125</f>
        <v>407346.8</v>
      </c>
      <c r="D124" s="239">
        <f>D127+D129+D131+D133+D135+D137+D142+D125</f>
        <v>0</v>
      </c>
      <c r="E124" s="239">
        <f>E127+E129+E131+E133+E135+E137+E142+E125</f>
        <v>407346.8</v>
      </c>
      <c r="F124" s="91">
        <f t="shared" si="24"/>
        <v>0</v>
      </c>
      <c r="G124" s="239">
        <f>G127+G129+G131+G133+G135+G137+G142+G125</f>
        <v>18588.150000000001</v>
      </c>
      <c r="H124" s="239">
        <f>H127+H129+H131+H133+H135+H137+H142+H125</f>
        <v>0</v>
      </c>
      <c r="I124" s="239">
        <f t="shared" si="25"/>
        <v>0</v>
      </c>
      <c r="J124" s="22">
        <f t="shared" si="37"/>
        <v>18588.150000000001</v>
      </c>
      <c r="K124" s="19">
        <f t="shared" si="38"/>
        <v>407346.8</v>
      </c>
      <c r="L124" s="22">
        <f t="shared" si="21"/>
        <v>0</v>
      </c>
      <c r="M124" s="19">
        <f t="shared" si="39"/>
        <v>407346.8</v>
      </c>
      <c r="N124" s="240"/>
      <c r="O124" s="240"/>
      <c r="P124" s="240"/>
      <c r="Q124" s="241"/>
      <c r="R124" s="241"/>
      <c r="S124" s="241"/>
      <c r="T124" s="241"/>
      <c r="U124" s="241"/>
      <c r="V124" s="241"/>
      <c r="W124" s="241"/>
      <c r="X124" s="241"/>
      <c r="Y124" s="241"/>
      <c r="Z124" s="241"/>
      <c r="AA124" s="241"/>
      <c r="AB124" s="241"/>
      <c r="AC124" s="241"/>
      <c r="AD124" s="241"/>
      <c r="AE124" s="241"/>
      <c r="AF124" s="241"/>
      <c r="AG124" s="241"/>
      <c r="AH124" s="241"/>
      <c r="AI124" s="241"/>
      <c r="AJ124" s="241"/>
      <c r="AK124" s="241"/>
      <c r="AL124" s="241"/>
      <c r="AM124" s="241"/>
      <c r="AN124" s="241"/>
      <c r="AO124" s="241"/>
      <c r="AP124" s="241"/>
      <c r="AQ124" s="241"/>
      <c r="AR124" s="241"/>
      <c r="AS124" s="241"/>
      <c r="AT124" s="241"/>
      <c r="AU124" s="241"/>
      <c r="AV124" s="241"/>
      <c r="AW124" s="241"/>
      <c r="AX124" s="241"/>
      <c r="AY124" s="241"/>
      <c r="AZ124" s="241"/>
      <c r="BA124" s="241"/>
    </row>
    <row r="125" spans="1:53" s="244" customFormat="1" ht="24" customHeight="1" x14ac:dyDescent="0.3">
      <c r="A125" s="187" t="s">
        <v>140</v>
      </c>
      <c r="B125" s="169">
        <v>340</v>
      </c>
      <c r="C125" s="170">
        <f>C126</f>
        <v>0</v>
      </c>
      <c r="D125" s="170">
        <f>D126</f>
        <v>0</v>
      </c>
      <c r="E125" s="170">
        <f>E126</f>
        <v>0</v>
      </c>
      <c r="F125" s="74" t="e">
        <f t="shared" si="24"/>
        <v>#DIV/0!</v>
      </c>
      <c r="G125" s="170">
        <f>G126</f>
        <v>0</v>
      </c>
      <c r="H125" s="170">
        <f>H126</f>
        <v>0</v>
      </c>
      <c r="I125" s="170" t="e">
        <f t="shared" si="25"/>
        <v>#DIV/0!</v>
      </c>
      <c r="J125" s="22">
        <f t="shared" si="37"/>
        <v>0</v>
      </c>
      <c r="K125" s="19">
        <f t="shared" si="38"/>
        <v>0</v>
      </c>
      <c r="L125" s="22">
        <f t="shared" si="21"/>
        <v>0</v>
      </c>
      <c r="M125" s="19">
        <f t="shared" si="39"/>
        <v>0</v>
      </c>
      <c r="N125" s="243"/>
      <c r="O125" s="243"/>
      <c r="P125" s="243"/>
    </row>
    <row r="126" spans="1:53" s="215" customFormat="1" ht="36" customHeight="1" x14ac:dyDescent="0.25">
      <c r="A126" s="216" t="s">
        <v>129</v>
      </c>
      <c r="B126" s="245">
        <v>3400045</v>
      </c>
      <c r="C126" s="154"/>
      <c r="D126" s="212">
        <f>H126</f>
        <v>0</v>
      </c>
      <c r="E126" s="212">
        <f>C126-D126</f>
        <v>0</v>
      </c>
      <c r="F126" s="56" t="e">
        <f t="shared" si="24"/>
        <v>#DIV/0!</v>
      </c>
      <c r="G126" s="212"/>
      <c r="H126" s="212"/>
      <c r="I126" s="212" t="e">
        <f t="shared" si="25"/>
        <v>#DIV/0!</v>
      </c>
      <c r="J126" s="22">
        <f t="shared" si="37"/>
        <v>0</v>
      </c>
      <c r="K126" s="19">
        <f t="shared" si="38"/>
        <v>0</v>
      </c>
      <c r="L126" s="22">
        <f t="shared" si="21"/>
        <v>0</v>
      </c>
      <c r="M126" s="19">
        <f t="shared" si="39"/>
        <v>0</v>
      </c>
      <c r="N126" s="213"/>
      <c r="O126" s="213"/>
      <c r="P126" s="213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  <c r="AA126" s="214"/>
      <c r="AB126" s="214"/>
      <c r="AC126" s="214"/>
      <c r="AD126" s="214"/>
      <c r="AE126" s="214"/>
      <c r="AF126" s="214"/>
      <c r="AG126" s="214"/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</row>
    <row r="127" spans="1:53" s="244" customFormat="1" ht="31.5" x14ac:dyDescent="0.3">
      <c r="A127" s="187" t="s">
        <v>141</v>
      </c>
      <c r="B127" s="169">
        <v>341</v>
      </c>
      <c r="C127" s="170">
        <f>C128</f>
        <v>0</v>
      </c>
      <c r="D127" s="170">
        <f>D128</f>
        <v>0</v>
      </c>
      <c r="E127" s="170">
        <f>E128</f>
        <v>0</v>
      </c>
      <c r="F127" s="74" t="e">
        <f t="shared" si="24"/>
        <v>#DIV/0!</v>
      </c>
      <c r="G127" s="170">
        <f>G128</f>
        <v>0</v>
      </c>
      <c r="H127" s="170">
        <f>H128</f>
        <v>0</v>
      </c>
      <c r="I127" s="170" t="e">
        <f t="shared" si="25"/>
        <v>#DIV/0!</v>
      </c>
      <c r="J127" s="22">
        <f t="shared" si="37"/>
        <v>0</v>
      </c>
      <c r="K127" s="19">
        <f t="shared" si="38"/>
        <v>0</v>
      </c>
      <c r="L127" s="22">
        <f t="shared" si="21"/>
        <v>0</v>
      </c>
      <c r="M127" s="19">
        <f t="shared" si="39"/>
        <v>0</v>
      </c>
      <c r="N127" s="243"/>
      <c r="O127" s="243"/>
      <c r="P127" s="243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188"/>
      <c r="AW127" s="188"/>
      <c r="AX127" s="188"/>
      <c r="AY127" s="188"/>
      <c r="AZ127" s="188"/>
      <c r="BA127" s="188"/>
    </row>
    <row r="128" spans="1:53" s="191" customFormat="1" ht="31.5" x14ac:dyDescent="0.3">
      <c r="A128" s="177" t="s">
        <v>142</v>
      </c>
      <c r="B128" s="207">
        <v>3410001</v>
      </c>
      <c r="C128" s="190"/>
      <c r="D128" s="155">
        <f>H128</f>
        <v>0</v>
      </c>
      <c r="E128" s="155">
        <f>C128-D128</f>
        <v>0</v>
      </c>
      <c r="F128" s="56" t="e">
        <f t="shared" si="24"/>
        <v>#DIV/0!</v>
      </c>
      <c r="G128" s="155"/>
      <c r="H128" s="155"/>
      <c r="I128" s="155" t="e">
        <f t="shared" si="25"/>
        <v>#DIV/0!</v>
      </c>
      <c r="J128" s="22">
        <f t="shared" si="37"/>
        <v>0</v>
      </c>
      <c r="K128" s="19">
        <f t="shared" si="38"/>
        <v>0</v>
      </c>
      <c r="L128" s="22">
        <f t="shared" si="21"/>
        <v>0</v>
      </c>
      <c r="M128" s="19">
        <f t="shared" si="39"/>
        <v>0</v>
      </c>
      <c r="N128" s="180"/>
      <c r="O128" s="180"/>
      <c r="P128" s="180"/>
      <c r="Q128" s="181"/>
      <c r="R128" s="181"/>
      <c r="S128" s="181"/>
      <c r="T128" s="181"/>
      <c r="U128" s="181"/>
      <c r="V128" s="181"/>
      <c r="W128" s="181"/>
      <c r="X128" s="181"/>
      <c r="Y128" s="181"/>
      <c r="Z128" s="181"/>
      <c r="AA128" s="181"/>
      <c r="AB128" s="181"/>
      <c r="AC128" s="181"/>
      <c r="AD128" s="181"/>
      <c r="AE128" s="181"/>
      <c r="AF128" s="181"/>
      <c r="AG128" s="181"/>
      <c r="AH128" s="181"/>
      <c r="AI128" s="181"/>
      <c r="AJ128" s="181"/>
      <c r="AK128" s="181"/>
      <c r="AL128" s="181"/>
      <c r="AM128" s="181"/>
      <c r="AN128" s="181"/>
      <c r="AO128" s="181"/>
      <c r="AP128" s="181"/>
      <c r="AQ128" s="181"/>
      <c r="AR128" s="181"/>
      <c r="AS128" s="181"/>
      <c r="AT128" s="181"/>
      <c r="AU128" s="181"/>
      <c r="AV128" s="181"/>
      <c r="AW128" s="181"/>
      <c r="AX128" s="181"/>
      <c r="AY128" s="181"/>
      <c r="AZ128" s="181"/>
      <c r="BA128" s="181"/>
    </row>
    <row r="129" spans="1:53" s="249" customFormat="1" ht="18.75" x14ac:dyDescent="0.3">
      <c r="A129" s="246" t="s">
        <v>143</v>
      </c>
      <c r="B129" s="247">
        <v>342</v>
      </c>
      <c r="C129" s="248">
        <f>C130</f>
        <v>223057.8</v>
      </c>
      <c r="D129" s="248">
        <f>D130</f>
        <v>0</v>
      </c>
      <c r="E129" s="248">
        <f>E130</f>
        <v>223057.8</v>
      </c>
      <c r="F129" s="74">
        <f t="shared" si="24"/>
        <v>0</v>
      </c>
      <c r="G129" s="248">
        <f>G130</f>
        <v>18588.150000000001</v>
      </c>
      <c r="H129" s="248">
        <f>H130</f>
        <v>0</v>
      </c>
      <c r="I129" s="248">
        <f t="shared" si="25"/>
        <v>0</v>
      </c>
      <c r="J129" s="22">
        <f t="shared" si="37"/>
        <v>18588.150000000001</v>
      </c>
      <c r="K129" s="19">
        <f t="shared" si="38"/>
        <v>223057.8</v>
      </c>
      <c r="L129" s="22">
        <f t="shared" si="21"/>
        <v>0</v>
      </c>
      <c r="M129" s="19">
        <f t="shared" si="39"/>
        <v>223057.8</v>
      </c>
      <c r="N129" s="205"/>
      <c r="O129" s="205"/>
      <c r="P129" s="205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7"/>
      <c r="AE129" s="157"/>
      <c r="AF129" s="157"/>
      <c r="AG129" s="157"/>
      <c r="AH129" s="157"/>
      <c r="AI129" s="157"/>
      <c r="AJ129" s="157"/>
      <c r="AK129" s="157"/>
      <c r="AL129" s="157"/>
      <c r="AM129" s="157"/>
      <c r="AN129" s="157"/>
      <c r="AO129" s="157"/>
      <c r="AP129" s="157"/>
      <c r="AQ129" s="157"/>
      <c r="AR129" s="157"/>
      <c r="AS129" s="157"/>
      <c r="AT129" s="157"/>
      <c r="AU129" s="157"/>
      <c r="AV129" s="157"/>
      <c r="AW129" s="157"/>
      <c r="AX129" s="157"/>
      <c r="AY129" s="157"/>
      <c r="AZ129" s="157"/>
      <c r="BA129" s="157"/>
    </row>
    <row r="130" spans="1:53" s="254" customFormat="1" ht="33" customHeight="1" x14ac:dyDescent="0.3">
      <c r="A130" s="250" t="s">
        <v>144</v>
      </c>
      <c r="B130" s="251">
        <v>3420000</v>
      </c>
      <c r="C130" s="252">
        <v>223057.8</v>
      </c>
      <c r="D130" s="198">
        <f>H130</f>
        <v>0</v>
      </c>
      <c r="E130" s="198">
        <f>C130-D130</f>
        <v>223057.8</v>
      </c>
      <c r="F130" s="56">
        <f t="shared" si="24"/>
        <v>0</v>
      </c>
      <c r="G130" s="198">
        <v>18588.150000000001</v>
      </c>
      <c r="H130" s="198"/>
      <c r="I130" s="198">
        <f t="shared" si="25"/>
        <v>0</v>
      </c>
      <c r="J130" s="22">
        <f t="shared" si="37"/>
        <v>18588.150000000001</v>
      </c>
      <c r="K130" s="19">
        <f t="shared" si="38"/>
        <v>223057.8</v>
      </c>
      <c r="L130" s="22">
        <f t="shared" si="21"/>
        <v>0</v>
      </c>
      <c r="M130" s="19">
        <f t="shared" si="39"/>
        <v>223057.8</v>
      </c>
      <c r="N130" s="253"/>
      <c r="O130" s="253"/>
      <c r="P130" s="253"/>
    </row>
    <row r="131" spans="1:53" s="259" customFormat="1" ht="33" customHeight="1" x14ac:dyDescent="0.3">
      <c r="A131" s="255" t="s">
        <v>145</v>
      </c>
      <c r="B131" s="256">
        <v>343</v>
      </c>
      <c r="C131" s="257">
        <f>C132</f>
        <v>24280</v>
      </c>
      <c r="D131" s="257">
        <f>D132</f>
        <v>0</v>
      </c>
      <c r="E131" s="257">
        <f>E132</f>
        <v>24280</v>
      </c>
      <c r="F131" s="74">
        <f t="shared" si="24"/>
        <v>0</v>
      </c>
      <c r="G131" s="257">
        <f>G132</f>
        <v>0</v>
      </c>
      <c r="H131" s="257">
        <f>H132</f>
        <v>0</v>
      </c>
      <c r="I131" s="257" t="e">
        <f t="shared" si="25"/>
        <v>#DIV/0!</v>
      </c>
      <c r="J131" s="22">
        <f t="shared" si="37"/>
        <v>0</v>
      </c>
      <c r="K131" s="19">
        <f t="shared" si="38"/>
        <v>24280</v>
      </c>
      <c r="L131" s="22">
        <f t="shared" si="21"/>
        <v>0</v>
      </c>
      <c r="M131" s="19">
        <f t="shared" si="39"/>
        <v>24280</v>
      </c>
      <c r="N131" s="258"/>
      <c r="O131" s="258"/>
      <c r="P131" s="258"/>
      <c r="Q131" s="254"/>
      <c r="R131" s="254"/>
      <c r="S131" s="254"/>
      <c r="T131" s="254"/>
      <c r="U131" s="254"/>
      <c r="V131" s="254"/>
      <c r="W131" s="254"/>
      <c r="X131" s="254"/>
      <c r="Y131" s="254"/>
      <c r="Z131" s="254"/>
      <c r="AA131" s="254"/>
      <c r="AB131" s="254"/>
      <c r="AC131" s="254"/>
      <c r="AD131" s="254"/>
      <c r="AE131" s="254"/>
      <c r="AF131" s="254"/>
      <c r="AG131" s="254"/>
      <c r="AH131" s="254"/>
      <c r="AI131" s="254"/>
      <c r="AJ131" s="254"/>
      <c r="AK131" s="254"/>
      <c r="AL131" s="254"/>
      <c r="AM131" s="254"/>
      <c r="AN131" s="254"/>
      <c r="AO131" s="254"/>
      <c r="AP131" s="254"/>
      <c r="AQ131" s="254"/>
      <c r="AR131" s="254"/>
      <c r="AS131" s="254"/>
      <c r="AT131" s="254"/>
      <c r="AU131" s="254"/>
      <c r="AV131" s="254"/>
      <c r="AW131" s="254"/>
      <c r="AX131" s="254"/>
      <c r="AY131" s="254"/>
      <c r="AZ131" s="254"/>
      <c r="BA131" s="254"/>
    </row>
    <row r="132" spans="1:53" s="201" customFormat="1" ht="27" customHeight="1" x14ac:dyDescent="0.3">
      <c r="A132" s="177" t="s">
        <v>146</v>
      </c>
      <c r="B132" s="224">
        <v>3430002</v>
      </c>
      <c r="C132" s="190">
        <v>24280</v>
      </c>
      <c r="D132" s="198">
        <f>H132</f>
        <v>0</v>
      </c>
      <c r="E132" s="198">
        <f>C132-D132</f>
        <v>24280</v>
      </c>
      <c r="F132" s="56">
        <f t="shared" si="24"/>
        <v>0</v>
      </c>
      <c r="G132" s="198"/>
      <c r="H132" s="198"/>
      <c r="I132" s="198" t="e">
        <f t="shared" si="25"/>
        <v>#DIV/0!</v>
      </c>
      <c r="J132" s="22">
        <f t="shared" si="37"/>
        <v>0</v>
      </c>
      <c r="K132" s="19">
        <f t="shared" si="38"/>
        <v>24280</v>
      </c>
      <c r="L132" s="22">
        <f t="shared" si="21"/>
        <v>0</v>
      </c>
      <c r="M132" s="19">
        <f t="shared" si="39"/>
        <v>24280</v>
      </c>
      <c r="N132" s="199"/>
      <c r="O132" s="199"/>
      <c r="P132" s="199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  <c r="AL132" s="200"/>
      <c r="AM132" s="200"/>
      <c r="AN132" s="200"/>
      <c r="AO132" s="200"/>
      <c r="AP132" s="200"/>
      <c r="AQ132" s="200"/>
      <c r="AR132" s="200"/>
      <c r="AS132" s="200"/>
      <c r="AT132" s="200"/>
      <c r="AU132" s="200"/>
      <c r="AV132" s="200"/>
      <c r="AW132" s="200"/>
      <c r="AX132" s="200"/>
      <c r="AY132" s="200"/>
      <c r="AZ132" s="200"/>
      <c r="BA132" s="200"/>
    </row>
    <row r="133" spans="1:53" s="259" customFormat="1" ht="27" customHeight="1" x14ac:dyDescent="0.3">
      <c r="A133" s="246" t="s">
        <v>147</v>
      </c>
      <c r="B133" s="260">
        <v>344</v>
      </c>
      <c r="C133" s="248">
        <f>C134</f>
        <v>50000</v>
      </c>
      <c r="D133" s="248">
        <f>D134</f>
        <v>0</v>
      </c>
      <c r="E133" s="248">
        <f>E134</f>
        <v>50000</v>
      </c>
      <c r="F133" s="74">
        <f t="shared" si="24"/>
        <v>0</v>
      </c>
      <c r="G133" s="248">
        <f>G134</f>
        <v>0</v>
      </c>
      <c r="H133" s="248">
        <f>H134</f>
        <v>0</v>
      </c>
      <c r="I133" s="248" t="e">
        <f t="shared" si="25"/>
        <v>#DIV/0!</v>
      </c>
      <c r="J133" s="22">
        <f t="shared" si="37"/>
        <v>0</v>
      </c>
      <c r="K133" s="19">
        <f t="shared" si="38"/>
        <v>50000</v>
      </c>
      <c r="L133" s="22">
        <f t="shared" si="21"/>
        <v>0</v>
      </c>
      <c r="M133" s="19">
        <f t="shared" si="39"/>
        <v>50000</v>
      </c>
      <c r="N133" s="258"/>
      <c r="O133" s="258"/>
      <c r="P133" s="258"/>
      <c r="Q133" s="254"/>
      <c r="R133" s="254"/>
      <c r="S133" s="254"/>
      <c r="T133" s="254"/>
      <c r="U133" s="254"/>
      <c r="V133" s="254"/>
      <c r="W133" s="254"/>
      <c r="X133" s="254"/>
      <c r="Y133" s="254"/>
      <c r="Z133" s="254"/>
      <c r="AA133" s="254"/>
      <c r="AB133" s="254"/>
      <c r="AC133" s="254"/>
      <c r="AD133" s="254"/>
      <c r="AE133" s="254"/>
      <c r="AF133" s="254"/>
      <c r="AG133" s="254"/>
      <c r="AH133" s="254"/>
      <c r="AI133" s="254"/>
      <c r="AJ133" s="254"/>
      <c r="AK133" s="254"/>
      <c r="AL133" s="254"/>
      <c r="AM133" s="254"/>
      <c r="AN133" s="254"/>
      <c r="AO133" s="254"/>
      <c r="AP133" s="254"/>
      <c r="AQ133" s="254"/>
      <c r="AR133" s="254"/>
      <c r="AS133" s="254"/>
      <c r="AT133" s="254"/>
      <c r="AU133" s="254"/>
      <c r="AV133" s="254"/>
      <c r="AW133" s="254"/>
      <c r="AX133" s="254"/>
      <c r="AY133" s="254"/>
      <c r="AZ133" s="254"/>
      <c r="BA133" s="254"/>
    </row>
    <row r="134" spans="1:53" s="201" customFormat="1" ht="18.75" x14ac:dyDescent="0.3">
      <c r="A134" s="261" t="s">
        <v>148</v>
      </c>
      <c r="B134" s="224">
        <v>3440000</v>
      </c>
      <c r="C134" s="190">
        <v>50000</v>
      </c>
      <c r="D134" s="198">
        <f>H134</f>
        <v>0</v>
      </c>
      <c r="E134" s="198">
        <f>C134-D134</f>
        <v>50000</v>
      </c>
      <c r="F134" s="56">
        <f t="shared" si="24"/>
        <v>0</v>
      </c>
      <c r="G134" s="198"/>
      <c r="H134" s="198"/>
      <c r="I134" s="198" t="e">
        <f t="shared" si="25"/>
        <v>#DIV/0!</v>
      </c>
      <c r="J134" s="22">
        <f t="shared" si="37"/>
        <v>0</v>
      </c>
      <c r="K134" s="19">
        <f t="shared" si="38"/>
        <v>50000</v>
      </c>
      <c r="L134" s="22">
        <f t="shared" ref="L134:L201" si="40">H134-D134</f>
        <v>0</v>
      </c>
      <c r="M134" s="19">
        <f t="shared" si="39"/>
        <v>50000</v>
      </c>
      <c r="N134" s="199"/>
      <c r="O134" s="199"/>
      <c r="P134" s="199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00"/>
      <c r="AT134" s="200"/>
      <c r="AU134" s="200"/>
      <c r="AV134" s="200"/>
      <c r="AW134" s="200"/>
      <c r="AX134" s="200"/>
      <c r="AY134" s="200"/>
      <c r="AZ134" s="200"/>
      <c r="BA134" s="200"/>
    </row>
    <row r="135" spans="1:53" s="259" customFormat="1" ht="18.75" x14ac:dyDescent="0.3">
      <c r="A135" s="262" t="s">
        <v>149</v>
      </c>
      <c r="B135" s="260">
        <v>345</v>
      </c>
      <c r="C135" s="248">
        <f>C136</f>
        <v>10000</v>
      </c>
      <c r="D135" s="248">
        <f>D136</f>
        <v>0</v>
      </c>
      <c r="E135" s="248">
        <f>E136</f>
        <v>10000</v>
      </c>
      <c r="F135" s="74">
        <f t="shared" si="24"/>
        <v>0</v>
      </c>
      <c r="G135" s="248">
        <f>G136</f>
        <v>0</v>
      </c>
      <c r="H135" s="248">
        <f>H136</f>
        <v>0</v>
      </c>
      <c r="I135" s="248" t="e">
        <f t="shared" si="25"/>
        <v>#DIV/0!</v>
      </c>
      <c r="J135" s="22">
        <f t="shared" si="37"/>
        <v>0</v>
      </c>
      <c r="K135" s="19">
        <f t="shared" si="38"/>
        <v>10000</v>
      </c>
      <c r="L135" s="22">
        <f t="shared" si="40"/>
        <v>0</v>
      </c>
      <c r="M135" s="19">
        <f t="shared" si="39"/>
        <v>10000</v>
      </c>
      <c r="N135" s="258"/>
      <c r="O135" s="258"/>
      <c r="P135" s="258"/>
      <c r="Q135" s="254"/>
      <c r="R135" s="254"/>
      <c r="S135" s="254"/>
      <c r="T135" s="254"/>
      <c r="U135" s="254"/>
      <c r="V135" s="254"/>
      <c r="W135" s="254"/>
      <c r="X135" s="254"/>
      <c r="Y135" s="254"/>
      <c r="Z135" s="254"/>
      <c r="AA135" s="254"/>
      <c r="AB135" s="254"/>
      <c r="AC135" s="254"/>
      <c r="AD135" s="254"/>
      <c r="AE135" s="254"/>
      <c r="AF135" s="254"/>
      <c r="AG135" s="254"/>
      <c r="AH135" s="254"/>
      <c r="AI135" s="254"/>
      <c r="AJ135" s="254"/>
      <c r="AK135" s="254"/>
      <c r="AL135" s="254"/>
      <c r="AM135" s="254"/>
      <c r="AN135" s="254"/>
      <c r="AO135" s="254"/>
      <c r="AP135" s="254"/>
      <c r="AQ135" s="254"/>
      <c r="AR135" s="254"/>
      <c r="AS135" s="254"/>
      <c r="AT135" s="254"/>
      <c r="AU135" s="254"/>
      <c r="AV135" s="254"/>
      <c r="AW135" s="254"/>
      <c r="AX135" s="254"/>
      <c r="AY135" s="254"/>
      <c r="AZ135" s="254"/>
      <c r="BA135" s="254"/>
    </row>
    <row r="136" spans="1:53" s="201" customFormat="1" ht="18.75" x14ac:dyDescent="0.3">
      <c r="A136" s="177" t="s">
        <v>150</v>
      </c>
      <c r="B136" s="224">
        <v>3450000</v>
      </c>
      <c r="C136" s="190">
        <v>10000</v>
      </c>
      <c r="D136" s="198">
        <f>H136</f>
        <v>0</v>
      </c>
      <c r="E136" s="198">
        <f>C136-D136</f>
        <v>10000</v>
      </c>
      <c r="F136" s="56">
        <f t="shared" si="24"/>
        <v>0</v>
      </c>
      <c r="G136" s="198"/>
      <c r="H136" s="198"/>
      <c r="I136" s="198" t="e">
        <f t="shared" si="25"/>
        <v>#DIV/0!</v>
      </c>
      <c r="J136" s="22">
        <f t="shared" si="37"/>
        <v>0</v>
      </c>
      <c r="K136" s="19">
        <f t="shared" si="38"/>
        <v>10000</v>
      </c>
      <c r="L136" s="22">
        <f t="shared" si="40"/>
        <v>0</v>
      </c>
      <c r="M136" s="19">
        <f t="shared" si="39"/>
        <v>10000</v>
      </c>
      <c r="N136" s="199"/>
      <c r="O136" s="199"/>
      <c r="P136" s="199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00"/>
      <c r="AT136" s="200"/>
      <c r="AU136" s="200"/>
      <c r="AV136" s="200"/>
      <c r="AW136" s="200"/>
      <c r="AX136" s="200"/>
      <c r="AY136" s="200"/>
      <c r="AZ136" s="200"/>
      <c r="BA136" s="200"/>
    </row>
    <row r="137" spans="1:53" s="259" customFormat="1" ht="18.75" x14ac:dyDescent="0.3">
      <c r="A137" s="246" t="s">
        <v>140</v>
      </c>
      <c r="B137" s="260">
        <v>346</v>
      </c>
      <c r="C137" s="248">
        <f>SUM(C138:C141)</f>
        <v>100009</v>
      </c>
      <c r="D137" s="248">
        <f>SUM(D138:D141)</f>
        <v>0</v>
      </c>
      <c r="E137" s="248">
        <f>SUM(E138:E141)</f>
        <v>100009</v>
      </c>
      <c r="F137" s="74">
        <f t="shared" si="24"/>
        <v>0</v>
      </c>
      <c r="G137" s="248">
        <f>SUM(G138:G141)</f>
        <v>0</v>
      </c>
      <c r="H137" s="248">
        <f>SUM(H138:H141)</f>
        <v>0</v>
      </c>
      <c r="I137" s="248" t="e">
        <f t="shared" si="25"/>
        <v>#DIV/0!</v>
      </c>
      <c r="J137" s="22">
        <f t="shared" si="37"/>
        <v>0</v>
      </c>
      <c r="K137" s="19">
        <f t="shared" si="38"/>
        <v>100009</v>
      </c>
      <c r="L137" s="22">
        <f t="shared" si="40"/>
        <v>0</v>
      </c>
      <c r="M137" s="19">
        <f t="shared" si="39"/>
        <v>100009</v>
      </c>
      <c r="N137" s="258"/>
      <c r="O137" s="258"/>
      <c r="P137" s="258"/>
      <c r="Q137" s="254"/>
      <c r="R137" s="254"/>
      <c r="S137" s="254"/>
      <c r="T137" s="254"/>
      <c r="U137" s="254"/>
      <c r="V137" s="254"/>
      <c r="W137" s="254"/>
      <c r="X137" s="254"/>
      <c r="Y137" s="254"/>
      <c r="Z137" s="254"/>
      <c r="AA137" s="254"/>
      <c r="AB137" s="254"/>
      <c r="AC137" s="254"/>
      <c r="AD137" s="254"/>
      <c r="AE137" s="254"/>
      <c r="AF137" s="254"/>
      <c r="AG137" s="254"/>
      <c r="AH137" s="254"/>
      <c r="AI137" s="254"/>
      <c r="AJ137" s="254"/>
      <c r="AK137" s="254"/>
      <c r="AL137" s="254"/>
      <c r="AM137" s="254"/>
      <c r="AN137" s="254"/>
      <c r="AO137" s="254"/>
      <c r="AP137" s="254"/>
      <c r="AQ137" s="254"/>
      <c r="AR137" s="254"/>
      <c r="AS137" s="254"/>
      <c r="AT137" s="254"/>
      <c r="AU137" s="254"/>
      <c r="AV137" s="254"/>
      <c r="AW137" s="254"/>
      <c r="AX137" s="254"/>
      <c r="AY137" s="254"/>
      <c r="AZ137" s="254"/>
      <c r="BA137" s="254"/>
    </row>
    <row r="138" spans="1:53" s="201" customFormat="1" ht="54.75" customHeight="1" x14ac:dyDescent="0.3">
      <c r="A138" s="177" t="s">
        <v>151</v>
      </c>
      <c r="B138" s="224">
        <v>3460022</v>
      </c>
      <c r="C138" s="190">
        <v>50005</v>
      </c>
      <c r="D138" s="198">
        <f>H138</f>
        <v>0</v>
      </c>
      <c r="E138" s="198">
        <f>C138-D138</f>
        <v>50005</v>
      </c>
      <c r="F138" s="56">
        <f t="shared" si="24"/>
        <v>0</v>
      </c>
      <c r="G138" s="198"/>
      <c r="H138" s="198"/>
      <c r="I138" s="198" t="e">
        <f t="shared" si="25"/>
        <v>#DIV/0!</v>
      </c>
      <c r="J138" s="22">
        <f t="shared" si="37"/>
        <v>0</v>
      </c>
      <c r="K138" s="19">
        <f t="shared" si="38"/>
        <v>50005</v>
      </c>
      <c r="L138" s="22">
        <f t="shared" si="40"/>
        <v>0</v>
      </c>
      <c r="M138" s="19">
        <f t="shared" si="39"/>
        <v>50005</v>
      </c>
      <c r="N138" s="199"/>
      <c r="O138" s="199"/>
      <c r="P138" s="199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0"/>
      <c r="AT138" s="200"/>
      <c r="AU138" s="200"/>
      <c r="AV138" s="200"/>
      <c r="AW138" s="200"/>
      <c r="AX138" s="200"/>
      <c r="AY138" s="200"/>
      <c r="AZ138" s="200"/>
      <c r="BA138" s="200"/>
    </row>
    <row r="139" spans="1:53" s="265" customFormat="1" ht="57" customHeight="1" x14ac:dyDescent="0.3">
      <c r="A139" s="263" t="s">
        <v>152</v>
      </c>
      <c r="B139" s="211">
        <v>3460024</v>
      </c>
      <c r="C139" s="195"/>
      <c r="D139" s="198">
        <f>H139</f>
        <v>0</v>
      </c>
      <c r="E139" s="198">
        <f>C139-D139</f>
        <v>0</v>
      </c>
      <c r="F139" s="56" t="e">
        <f t="shared" si="24"/>
        <v>#DIV/0!</v>
      </c>
      <c r="G139" s="148"/>
      <c r="H139" s="148"/>
      <c r="I139" s="198" t="e">
        <f t="shared" si="25"/>
        <v>#DIV/0!</v>
      </c>
      <c r="J139" s="22">
        <f t="shared" si="37"/>
        <v>0</v>
      </c>
      <c r="K139" s="19">
        <f t="shared" si="38"/>
        <v>0</v>
      </c>
      <c r="L139" s="22">
        <f t="shared" si="40"/>
        <v>0</v>
      </c>
      <c r="M139" s="19">
        <f t="shared" si="39"/>
        <v>0</v>
      </c>
      <c r="N139" s="264"/>
      <c r="O139" s="264"/>
      <c r="P139" s="264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s="201" customFormat="1" ht="43.5" customHeight="1" x14ac:dyDescent="0.3">
      <c r="A140" s="266" t="s">
        <v>153</v>
      </c>
      <c r="B140" s="267">
        <v>3460030</v>
      </c>
      <c r="C140" s="190">
        <v>50004</v>
      </c>
      <c r="D140" s="198">
        <f>H140</f>
        <v>0</v>
      </c>
      <c r="E140" s="198">
        <f>C140-D140</f>
        <v>50004</v>
      </c>
      <c r="F140" s="56">
        <f t="shared" si="24"/>
        <v>0</v>
      </c>
      <c r="G140" s="198"/>
      <c r="H140" s="198"/>
      <c r="I140" s="198" t="e">
        <f t="shared" si="25"/>
        <v>#DIV/0!</v>
      </c>
      <c r="J140" s="22">
        <f t="shared" si="37"/>
        <v>0</v>
      </c>
      <c r="K140" s="19">
        <f t="shared" si="38"/>
        <v>50004</v>
      </c>
      <c r="L140" s="22">
        <f t="shared" si="40"/>
        <v>0</v>
      </c>
      <c r="M140" s="19">
        <f t="shared" si="39"/>
        <v>50004</v>
      </c>
      <c r="N140" s="199"/>
      <c r="O140" s="199"/>
      <c r="P140" s="199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200"/>
      <c r="AT140" s="200"/>
      <c r="AU140" s="200"/>
      <c r="AV140" s="200"/>
      <c r="AW140" s="200"/>
      <c r="AX140" s="200"/>
      <c r="AY140" s="200"/>
      <c r="AZ140" s="200"/>
      <c r="BA140" s="200"/>
    </row>
    <row r="141" spans="1:53" s="201" customFormat="1" ht="33.75" customHeight="1" x14ac:dyDescent="0.3">
      <c r="A141" s="268" t="s">
        <v>154</v>
      </c>
      <c r="B141" s="267">
        <v>3460041</v>
      </c>
      <c r="C141" s="190"/>
      <c r="D141" s="198">
        <f>H141</f>
        <v>0</v>
      </c>
      <c r="E141" s="198">
        <f>C141-D141</f>
        <v>0</v>
      </c>
      <c r="F141" s="56" t="e">
        <f t="shared" si="24"/>
        <v>#DIV/0!</v>
      </c>
      <c r="G141" s="198"/>
      <c r="H141" s="198"/>
      <c r="I141" s="198" t="e">
        <f t="shared" si="25"/>
        <v>#DIV/0!</v>
      </c>
      <c r="J141" s="22"/>
      <c r="K141" s="19"/>
      <c r="L141" s="22">
        <f t="shared" si="40"/>
        <v>0</v>
      </c>
      <c r="M141" s="19"/>
      <c r="N141" s="199"/>
      <c r="O141" s="199"/>
      <c r="P141" s="199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00"/>
      <c r="AM141" s="200"/>
      <c r="AN141" s="200"/>
      <c r="AO141" s="200"/>
      <c r="AP141" s="200"/>
      <c r="AQ141" s="200"/>
      <c r="AR141" s="200"/>
      <c r="AS141" s="200"/>
      <c r="AT141" s="200"/>
      <c r="AU141" s="200"/>
      <c r="AV141" s="200"/>
      <c r="AW141" s="200"/>
      <c r="AX141" s="200"/>
      <c r="AY141" s="200"/>
      <c r="AZ141" s="200"/>
      <c r="BA141" s="200"/>
    </row>
    <row r="142" spans="1:53" s="274" customFormat="1" ht="18.75" x14ac:dyDescent="0.3">
      <c r="A142" s="269" t="s">
        <v>155</v>
      </c>
      <c r="B142" s="270">
        <v>349</v>
      </c>
      <c r="C142" s="271">
        <f>SUM(C143)</f>
        <v>0</v>
      </c>
      <c r="D142" s="271">
        <f>D143</f>
        <v>0</v>
      </c>
      <c r="E142" s="271">
        <f>E143</f>
        <v>0</v>
      </c>
      <c r="F142" s="74" t="e">
        <f t="shared" si="24"/>
        <v>#DIV/0!</v>
      </c>
      <c r="G142" s="271">
        <f>G143</f>
        <v>0</v>
      </c>
      <c r="H142" s="271">
        <f>H143</f>
        <v>0</v>
      </c>
      <c r="I142" s="271" t="e">
        <f t="shared" si="25"/>
        <v>#DIV/0!</v>
      </c>
      <c r="J142" s="22">
        <f t="shared" ref="J142:J151" si="41">G142-H142</f>
        <v>0</v>
      </c>
      <c r="K142" s="19">
        <f t="shared" ref="K142:K151" si="42">C142</f>
        <v>0</v>
      </c>
      <c r="L142" s="22">
        <f t="shared" si="40"/>
        <v>0</v>
      </c>
      <c r="M142" s="19">
        <f t="shared" ref="M142:M151" si="43">K142-L142</f>
        <v>0</v>
      </c>
      <c r="N142" s="272"/>
      <c r="O142" s="272"/>
      <c r="P142" s="272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</row>
    <row r="143" spans="1:53" s="201" customFormat="1" ht="18.75" x14ac:dyDescent="0.3">
      <c r="A143" s="177" t="s">
        <v>156</v>
      </c>
      <c r="B143" s="224">
        <v>3490003</v>
      </c>
      <c r="C143" s="190"/>
      <c r="D143" s="198">
        <f>H143</f>
        <v>0</v>
      </c>
      <c r="E143" s="198">
        <f>C143-D143</f>
        <v>0</v>
      </c>
      <c r="F143" s="56" t="e">
        <f t="shared" ref="F143:F174" si="44">D143/C143*100</f>
        <v>#DIV/0!</v>
      </c>
      <c r="G143" s="198"/>
      <c r="H143" s="198"/>
      <c r="I143" s="198" t="e">
        <f t="shared" ref="I143:I174" si="45">H143/G143*100</f>
        <v>#DIV/0!</v>
      </c>
      <c r="J143" s="22">
        <f t="shared" si="41"/>
        <v>0</v>
      </c>
      <c r="K143" s="19">
        <f t="shared" si="42"/>
        <v>0</v>
      </c>
      <c r="L143" s="22">
        <f t="shared" si="40"/>
        <v>0</v>
      </c>
      <c r="M143" s="19">
        <f t="shared" si="43"/>
        <v>0</v>
      </c>
      <c r="N143" s="199"/>
      <c r="O143" s="199"/>
      <c r="P143" s="199"/>
      <c r="Q143" s="200"/>
      <c r="R143" s="200"/>
      <c r="S143" s="200"/>
      <c r="T143" s="200"/>
      <c r="U143" s="200"/>
      <c r="V143" s="200"/>
      <c r="W143" s="200"/>
      <c r="X143" s="200"/>
      <c r="Y143" s="200"/>
      <c r="Z143" s="200"/>
      <c r="AA143" s="200"/>
      <c r="AB143" s="200"/>
      <c r="AC143" s="200"/>
      <c r="AD143" s="200"/>
      <c r="AE143" s="200"/>
      <c r="AF143" s="200"/>
      <c r="AG143" s="200"/>
      <c r="AH143" s="200"/>
      <c r="AI143" s="200"/>
      <c r="AJ143" s="200"/>
      <c r="AK143" s="200"/>
      <c r="AL143" s="200"/>
      <c r="AM143" s="200"/>
      <c r="AN143" s="200"/>
      <c r="AO143" s="200"/>
      <c r="AP143" s="200"/>
      <c r="AQ143" s="200"/>
      <c r="AR143" s="200"/>
      <c r="AS143" s="200"/>
      <c r="AT143" s="200"/>
      <c r="AU143" s="200"/>
      <c r="AV143" s="200"/>
      <c r="AW143" s="200"/>
      <c r="AX143" s="200"/>
      <c r="AY143" s="200"/>
      <c r="AZ143" s="200"/>
      <c r="BA143" s="200"/>
    </row>
    <row r="144" spans="1:53" s="278" customFormat="1" ht="18.75" x14ac:dyDescent="0.25">
      <c r="A144" s="110" t="s">
        <v>157</v>
      </c>
      <c r="B144" s="275" t="s">
        <v>158</v>
      </c>
      <c r="C144" s="276">
        <f>C145+C155</f>
        <v>0</v>
      </c>
      <c r="D144" s="276">
        <f>D145+D155</f>
        <v>0</v>
      </c>
      <c r="E144" s="276">
        <f>E145+E155</f>
        <v>0</v>
      </c>
      <c r="F144" s="112" t="e">
        <f t="shared" si="44"/>
        <v>#DIV/0!</v>
      </c>
      <c r="G144" s="276">
        <f>G145+G155</f>
        <v>0</v>
      </c>
      <c r="H144" s="276">
        <f>H145+H155</f>
        <v>0</v>
      </c>
      <c r="I144" s="276" t="e">
        <f t="shared" si="45"/>
        <v>#DIV/0!</v>
      </c>
      <c r="J144" s="22">
        <f t="shared" si="41"/>
        <v>0</v>
      </c>
      <c r="K144" s="19">
        <f t="shared" si="42"/>
        <v>0</v>
      </c>
      <c r="L144" s="22">
        <f t="shared" si="40"/>
        <v>0</v>
      </c>
      <c r="M144" s="19">
        <f t="shared" si="43"/>
        <v>0</v>
      </c>
      <c r="N144" s="277"/>
      <c r="O144" s="277"/>
      <c r="P144" s="27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  <c r="AA144" s="157"/>
      <c r="AB144" s="157"/>
      <c r="AC144" s="157"/>
      <c r="AD144" s="157"/>
      <c r="AE144" s="157"/>
      <c r="AF144" s="157"/>
      <c r="AG144" s="157"/>
      <c r="AH144" s="157"/>
      <c r="AI144" s="157"/>
      <c r="AJ144" s="157"/>
      <c r="AK144" s="157"/>
      <c r="AL144" s="157"/>
      <c r="AM144" s="157"/>
      <c r="AN144" s="157"/>
      <c r="AO144" s="157"/>
      <c r="AP144" s="157"/>
      <c r="AQ144" s="157"/>
      <c r="AR144" s="157"/>
      <c r="AS144" s="157"/>
      <c r="AT144" s="157"/>
      <c r="AU144" s="157"/>
      <c r="AV144" s="157"/>
      <c r="AW144" s="157"/>
      <c r="AX144" s="157"/>
      <c r="AY144" s="157"/>
      <c r="AZ144" s="157"/>
      <c r="BA144" s="157"/>
    </row>
    <row r="145" spans="1:53" s="163" customFormat="1" ht="23.25" customHeight="1" x14ac:dyDescent="0.3">
      <c r="A145" s="187" t="s">
        <v>35</v>
      </c>
      <c r="B145" s="169">
        <v>225</v>
      </c>
      <c r="C145" s="170">
        <f>SUM(C146:C153)</f>
        <v>0</v>
      </c>
      <c r="D145" s="170">
        <f>SUM(D146:D153)</f>
        <v>0</v>
      </c>
      <c r="E145" s="170">
        <f>SUM(E146:E153)</f>
        <v>0</v>
      </c>
      <c r="F145" s="74" t="e">
        <f t="shared" si="44"/>
        <v>#DIV/0!</v>
      </c>
      <c r="G145" s="170">
        <f>SUM(G146:G153)</f>
        <v>0</v>
      </c>
      <c r="H145" s="170">
        <f>SUM(H146:H153)</f>
        <v>0</v>
      </c>
      <c r="I145" s="170" t="e">
        <f t="shared" si="45"/>
        <v>#DIV/0!</v>
      </c>
      <c r="J145" s="22">
        <f t="shared" si="41"/>
        <v>0</v>
      </c>
      <c r="K145" s="19">
        <f t="shared" si="42"/>
        <v>0</v>
      </c>
      <c r="L145" s="22">
        <f t="shared" si="40"/>
        <v>0</v>
      </c>
      <c r="M145" s="19">
        <f t="shared" si="43"/>
        <v>0</v>
      </c>
      <c r="N145" s="205"/>
      <c r="O145" s="205"/>
      <c r="P145" s="205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  <c r="AB145" s="157"/>
      <c r="AC145" s="157"/>
      <c r="AD145" s="157"/>
      <c r="AE145" s="157"/>
      <c r="AF145" s="157"/>
      <c r="AG145" s="157"/>
      <c r="AH145" s="157"/>
      <c r="AI145" s="157"/>
      <c r="AJ145" s="157"/>
      <c r="AK145" s="157"/>
      <c r="AL145" s="157"/>
      <c r="AM145" s="157"/>
      <c r="AN145" s="157"/>
      <c r="AO145" s="157"/>
      <c r="AP145" s="157"/>
      <c r="AQ145" s="157"/>
      <c r="AR145" s="157"/>
      <c r="AS145" s="157"/>
      <c r="AT145" s="157"/>
      <c r="AU145" s="157"/>
      <c r="AV145" s="157"/>
      <c r="AW145" s="157"/>
      <c r="AX145" s="157"/>
      <c r="AY145" s="157"/>
      <c r="AZ145" s="157"/>
      <c r="BA145" s="157"/>
    </row>
    <row r="146" spans="1:53" s="265" customFormat="1" ht="18.75" x14ac:dyDescent="0.3">
      <c r="A146" s="279" t="s">
        <v>159</v>
      </c>
      <c r="B146" s="178">
        <v>2250069</v>
      </c>
      <c r="C146" s="280"/>
      <c r="D146" s="148">
        <f t="shared" ref="D146:D153" si="46">H146</f>
        <v>0</v>
      </c>
      <c r="E146" s="148">
        <f t="shared" ref="E146:E153" si="47">C146-D146</f>
        <v>0</v>
      </c>
      <c r="F146" s="56" t="e">
        <f t="shared" si="44"/>
        <v>#DIV/0!</v>
      </c>
      <c r="G146" s="148"/>
      <c r="H146" s="148"/>
      <c r="I146" s="56" t="e">
        <f t="shared" si="45"/>
        <v>#DIV/0!</v>
      </c>
      <c r="J146" s="22">
        <f t="shared" si="41"/>
        <v>0</v>
      </c>
      <c r="K146" s="19">
        <f t="shared" si="42"/>
        <v>0</v>
      </c>
      <c r="L146" s="22">
        <f t="shared" si="40"/>
        <v>0</v>
      </c>
      <c r="M146" s="19">
        <f t="shared" si="43"/>
        <v>0</v>
      </c>
      <c r="N146" s="264"/>
      <c r="O146" s="264"/>
      <c r="P146" s="264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s="265" customFormat="1" ht="18.75" x14ac:dyDescent="0.3">
      <c r="A147" s="281" t="s">
        <v>160</v>
      </c>
      <c r="B147" s="178">
        <v>2250079</v>
      </c>
      <c r="C147" s="282"/>
      <c r="D147" s="148">
        <f t="shared" si="46"/>
        <v>0</v>
      </c>
      <c r="E147" s="148">
        <f t="shared" si="47"/>
        <v>0</v>
      </c>
      <c r="F147" s="56" t="e">
        <f t="shared" si="44"/>
        <v>#DIV/0!</v>
      </c>
      <c r="G147" s="148"/>
      <c r="H147" s="148"/>
      <c r="I147" s="56" t="e">
        <f t="shared" si="45"/>
        <v>#DIV/0!</v>
      </c>
      <c r="J147" s="22">
        <f t="shared" si="41"/>
        <v>0</v>
      </c>
      <c r="K147" s="19">
        <f t="shared" si="42"/>
        <v>0</v>
      </c>
      <c r="L147" s="22">
        <f t="shared" si="40"/>
        <v>0</v>
      </c>
      <c r="M147" s="19">
        <f t="shared" si="43"/>
        <v>0</v>
      </c>
      <c r="N147" s="264"/>
      <c r="O147" s="264"/>
      <c r="P147" s="264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s="265" customFormat="1" ht="18.75" x14ac:dyDescent="0.3">
      <c r="A148" s="279" t="s">
        <v>161</v>
      </c>
      <c r="B148" s="178">
        <v>2250110</v>
      </c>
      <c r="C148" s="280"/>
      <c r="D148" s="148">
        <f t="shared" si="46"/>
        <v>0</v>
      </c>
      <c r="E148" s="148">
        <f t="shared" si="47"/>
        <v>0</v>
      </c>
      <c r="F148" s="56" t="e">
        <f t="shared" si="44"/>
        <v>#DIV/0!</v>
      </c>
      <c r="G148" s="148"/>
      <c r="H148" s="148"/>
      <c r="I148" s="56" t="e">
        <f t="shared" si="45"/>
        <v>#DIV/0!</v>
      </c>
      <c r="J148" s="22">
        <f t="shared" si="41"/>
        <v>0</v>
      </c>
      <c r="K148" s="19">
        <f t="shared" si="42"/>
        <v>0</v>
      </c>
      <c r="L148" s="22">
        <f t="shared" si="40"/>
        <v>0</v>
      </c>
      <c r="M148" s="19">
        <f t="shared" si="43"/>
        <v>0</v>
      </c>
      <c r="N148" s="264"/>
      <c r="O148" s="264"/>
      <c r="P148" s="264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s="265" customFormat="1" ht="47.25" x14ac:dyDescent="0.3">
      <c r="A149" s="279" t="s">
        <v>162</v>
      </c>
      <c r="B149" s="178">
        <v>2250127</v>
      </c>
      <c r="C149" s="280"/>
      <c r="D149" s="148">
        <f t="shared" si="46"/>
        <v>0</v>
      </c>
      <c r="E149" s="148">
        <f t="shared" si="47"/>
        <v>0</v>
      </c>
      <c r="F149" s="56" t="e">
        <f t="shared" si="44"/>
        <v>#DIV/0!</v>
      </c>
      <c r="G149" s="148"/>
      <c r="H149" s="148"/>
      <c r="I149" s="56" t="e">
        <f t="shared" si="45"/>
        <v>#DIV/0!</v>
      </c>
      <c r="J149" s="22">
        <f t="shared" si="41"/>
        <v>0</v>
      </c>
      <c r="K149" s="19">
        <f t="shared" si="42"/>
        <v>0</v>
      </c>
      <c r="L149" s="22">
        <f t="shared" si="40"/>
        <v>0</v>
      </c>
      <c r="M149" s="19">
        <f t="shared" si="43"/>
        <v>0</v>
      </c>
      <c r="N149" s="264"/>
      <c r="O149" s="264"/>
      <c r="P149" s="264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s="265" customFormat="1" ht="18.75" x14ac:dyDescent="0.3">
      <c r="A150" s="283" t="s">
        <v>163</v>
      </c>
      <c r="B150" s="178">
        <v>2250312</v>
      </c>
      <c r="C150" s="280"/>
      <c r="D150" s="148">
        <f t="shared" si="46"/>
        <v>0</v>
      </c>
      <c r="E150" s="148">
        <f t="shared" si="47"/>
        <v>0</v>
      </c>
      <c r="F150" s="56" t="e">
        <f t="shared" si="44"/>
        <v>#DIV/0!</v>
      </c>
      <c r="G150" s="148"/>
      <c r="H150" s="148"/>
      <c r="I150" s="56" t="e">
        <f t="shared" si="45"/>
        <v>#DIV/0!</v>
      </c>
      <c r="J150" s="22">
        <f t="shared" si="41"/>
        <v>0</v>
      </c>
      <c r="K150" s="19">
        <f t="shared" si="42"/>
        <v>0</v>
      </c>
      <c r="L150" s="22">
        <f t="shared" si="40"/>
        <v>0</v>
      </c>
      <c r="M150" s="19">
        <f t="shared" si="43"/>
        <v>0</v>
      </c>
      <c r="N150" s="264"/>
      <c r="O150" s="264"/>
      <c r="P150" s="264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s="265" customFormat="1" ht="18.75" x14ac:dyDescent="0.3">
      <c r="A151" s="279" t="s">
        <v>164</v>
      </c>
      <c r="B151" s="178">
        <v>2250184</v>
      </c>
      <c r="C151" s="280"/>
      <c r="D151" s="148">
        <f t="shared" si="46"/>
        <v>0</v>
      </c>
      <c r="E151" s="148">
        <f t="shared" si="47"/>
        <v>0</v>
      </c>
      <c r="F151" s="56" t="e">
        <f t="shared" si="44"/>
        <v>#DIV/0!</v>
      </c>
      <c r="G151" s="148"/>
      <c r="H151" s="148"/>
      <c r="I151" s="56" t="e">
        <f t="shared" si="45"/>
        <v>#DIV/0!</v>
      </c>
      <c r="J151" s="22">
        <f t="shared" si="41"/>
        <v>0</v>
      </c>
      <c r="K151" s="19">
        <f t="shared" si="42"/>
        <v>0</v>
      </c>
      <c r="L151" s="22">
        <f t="shared" si="40"/>
        <v>0</v>
      </c>
      <c r="M151" s="19">
        <f t="shared" si="43"/>
        <v>0</v>
      </c>
      <c r="N151" s="264"/>
      <c r="O151" s="264"/>
      <c r="P151" s="264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s="265" customFormat="1" ht="18.75" x14ac:dyDescent="0.3">
      <c r="A152" s="279" t="s">
        <v>165</v>
      </c>
      <c r="B152" s="178">
        <v>2250267</v>
      </c>
      <c r="C152" s="280"/>
      <c r="D152" s="148">
        <f t="shared" si="46"/>
        <v>0</v>
      </c>
      <c r="E152" s="148">
        <f t="shared" si="47"/>
        <v>0</v>
      </c>
      <c r="F152" s="56" t="e">
        <f t="shared" si="44"/>
        <v>#DIV/0!</v>
      </c>
      <c r="G152" s="148"/>
      <c r="H152" s="148"/>
      <c r="I152" s="56" t="e">
        <f t="shared" si="45"/>
        <v>#DIV/0!</v>
      </c>
      <c r="J152" s="22"/>
      <c r="K152" s="19"/>
      <c r="L152" s="22">
        <f t="shared" si="40"/>
        <v>0</v>
      </c>
      <c r="M152" s="19"/>
      <c r="N152" s="264"/>
      <c r="O152" s="264"/>
      <c r="P152" s="264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s="265" customFormat="1" ht="32.25" customHeight="1" x14ac:dyDescent="0.3">
      <c r="A153" s="228" t="s">
        <v>166</v>
      </c>
      <c r="B153" s="204">
        <v>2250467</v>
      </c>
      <c r="C153" s="280"/>
      <c r="D153" s="148">
        <f t="shared" si="46"/>
        <v>0</v>
      </c>
      <c r="E153" s="148">
        <f t="shared" si="47"/>
        <v>0</v>
      </c>
      <c r="F153" s="56" t="e">
        <f t="shared" si="44"/>
        <v>#DIV/0!</v>
      </c>
      <c r="G153" s="148"/>
      <c r="H153" s="148"/>
      <c r="I153" s="56" t="e">
        <f t="shared" si="45"/>
        <v>#DIV/0!</v>
      </c>
      <c r="J153" s="22">
        <f t="shared" ref="J153:J161" si="48">G153-H153</f>
        <v>0</v>
      </c>
      <c r="K153" s="19">
        <f t="shared" ref="K153:K161" si="49">C153</f>
        <v>0</v>
      </c>
      <c r="L153" s="22">
        <f t="shared" si="40"/>
        <v>0</v>
      </c>
      <c r="M153" s="19">
        <f t="shared" ref="M153:M161" si="50">K153-L153</f>
        <v>0</v>
      </c>
      <c r="N153" s="264"/>
      <c r="O153" s="264"/>
      <c r="P153" s="264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s="265" customFormat="1" ht="32.25" customHeight="1" x14ac:dyDescent="0.3">
      <c r="A154" s="228" t="s">
        <v>167</v>
      </c>
      <c r="B154" s="204">
        <v>2250477</v>
      </c>
      <c r="C154" s="280"/>
      <c r="D154" s="148"/>
      <c r="E154" s="148"/>
      <c r="F154" s="56"/>
      <c r="G154" s="148"/>
      <c r="H154" s="148"/>
      <c r="I154" s="56"/>
      <c r="J154" s="22"/>
      <c r="K154" s="19"/>
      <c r="L154" s="22"/>
      <c r="M154" s="19"/>
      <c r="N154" s="264"/>
      <c r="O154" s="264"/>
      <c r="P154" s="264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s="286" customFormat="1" ht="32.25" customHeight="1" x14ac:dyDescent="0.3">
      <c r="A155" s="187" t="s">
        <v>103</v>
      </c>
      <c r="B155" s="169">
        <v>226</v>
      </c>
      <c r="C155" s="284">
        <f>C156</f>
        <v>0</v>
      </c>
      <c r="D155" s="284">
        <f>D156</f>
        <v>0</v>
      </c>
      <c r="E155" s="284">
        <f>E156</f>
        <v>0</v>
      </c>
      <c r="F155" s="74" t="e">
        <f t="shared" si="44"/>
        <v>#DIV/0!</v>
      </c>
      <c r="G155" s="284">
        <f>G156</f>
        <v>0</v>
      </c>
      <c r="H155" s="284">
        <f>H156</f>
        <v>0</v>
      </c>
      <c r="I155" s="284" t="e">
        <f t="shared" si="45"/>
        <v>#DIV/0!</v>
      </c>
      <c r="J155" s="22">
        <f t="shared" si="48"/>
        <v>0</v>
      </c>
      <c r="K155" s="19">
        <f t="shared" si="49"/>
        <v>0</v>
      </c>
      <c r="L155" s="22">
        <f t="shared" si="40"/>
        <v>0</v>
      </c>
      <c r="M155" s="19">
        <f t="shared" si="50"/>
        <v>0</v>
      </c>
      <c r="N155" s="285"/>
      <c r="O155" s="285"/>
      <c r="P155" s="285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</row>
    <row r="156" spans="1:53" s="265" customFormat="1" ht="32.25" customHeight="1" x14ac:dyDescent="0.3">
      <c r="A156" s="228" t="s">
        <v>168</v>
      </c>
      <c r="B156" s="204">
        <v>2260435</v>
      </c>
      <c r="C156" s="280"/>
      <c r="D156" s="148">
        <f>H156</f>
        <v>0</v>
      </c>
      <c r="E156" s="148">
        <f>C156-D156</f>
        <v>0</v>
      </c>
      <c r="F156" s="56" t="e">
        <f t="shared" si="44"/>
        <v>#DIV/0!</v>
      </c>
      <c r="G156" s="148"/>
      <c r="H156" s="148"/>
      <c r="I156" s="56" t="e">
        <f t="shared" si="45"/>
        <v>#DIV/0!</v>
      </c>
      <c r="J156" s="22">
        <f t="shared" si="48"/>
        <v>0</v>
      </c>
      <c r="K156" s="19">
        <f t="shared" si="49"/>
        <v>0</v>
      </c>
      <c r="L156" s="22">
        <f t="shared" si="40"/>
        <v>0</v>
      </c>
      <c r="M156" s="19">
        <f t="shared" si="50"/>
        <v>0</v>
      </c>
      <c r="N156" s="264"/>
      <c r="O156" s="264"/>
      <c r="P156" s="264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s="278" customFormat="1" ht="18.75" x14ac:dyDescent="0.25">
      <c r="A157" s="110" t="s">
        <v>169</v>
      </c>
      <c r="B157" s="287" t="s">
        <v>170</v>
      </c>
      <c r="C157" s="288">
        <f>C158+C165+C169</f>
        <v>294075.8</v>
      </c>
      <c r="D157" s="288">
        <f>D158+D165+D169</f>
        <v>0</v>
      </c>
      <c r="E157" s="288">
        <f>E158+E165+E169</f>
        <v>294075.8</v>
      </c>
      <c r="F157" s="112">
        <f t="shared" si="44"/>
        <v>0</v>
      </c>
      <c r="G157" s="288">
        <f>G158+G165+G169</f>
        <v>16500</v>
      </c>
      <c r="H157" s="288">
        <f>H158+H165+H169</f>
        <v>0</v>
      </c>
      <c r="I157" s="288">
        <f t="shared" si="45"/>
        <v>0</v>
      </c>
      <c r="J157" s="22">
        <f t="shared" si="48"/>
        <v>16500</v>
      </c>
      <c r="K157" s="19">
        <f t="shared" si="49"/>
        <v>294075.8</v>
      </c>
      <c r="L157" s="22">
        <f t="shared" si="40"/>
        <v>0</v>
      </c>
      <c r="M157" s="19">
        <f t="shared" si="50"/>
        <v>294075.8</v>
      </c>
      <c r="N157" s="289"/>
      <c r="O157" s="289"/>
      <c r="P157" s="289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  <c r="AA157" s="157"/>
      <c r="AB157" s="157"/>
      <c r="AC157" s="157"/>
      <c r="AD157" s="157"/>
      <c r="AE157" s="157"/>
      <c r="AF157" s="157"/>
      <c r="AG157" s="157"/>
      <c r="AH157" s="157"/>
      <c r="AI157" s="157"/>
      <c r="AJ157" s="157"/>
      <c r="AK157" s="157"/>
      <c r="AL157" s="157"/>
      <c r="AM157" s="157"/>
      <c r="AN157" s="157"/>
      <c r="AO157" s="157"/>
      <c r="AP157" s="157"/>
      <c r="AQ157" s="157"/>
      <c r="AR157" s="157"/>
      <c r="AS157" s="157"/>
      <c r="AT157" s="157"/>
      <c r="AU157" s="157"/>
      <c r="AV157" s="157"/>
      <c r="AW157" s="157"/>
      <c r="AX157" s="157"/>
      <c r="AY157" s="157"/>
      <c r="AZ157" s="157"/>
      <c r="BA157" s="157"/>
    </row>
    <row r="158" spans="1:53" s="293" customFormat="1" ht="21" customHeight="1" x14ac:dyDescent="0.25">
      <c r="A158" s="187" t="s">
        <v>35</v>
      </c>
      <c r="B158" s="290">
        <v>225</v>
      </c>
      <c r="C158" s="170">
        <f>SUM(C159:C164)</f>
        <v>294075.8</v>
      </c>
      <c r="D158" s="170">
        <f>SUM(D159:D164)</f>
        <v>0</v>
      </c>
      <c r="E158" s="170">
        <f>SUM(E159:E164)</f>
        <v>294075.8</v>
      </c>
      <c r="F158" s="74">
        <f t="shared" si="44"/>
        <v>0</v>
      </c>
      <c r="G158" s="170">
        <f>SUM(G159:G164)</f>
        <v>16500</v>
      </c>
      <c r="H158" s="170">
        <f>SUM(H159:H164)</f>
        <v>0</v>
      </c>
      <c r="I158" s="170">
        <f t="shared" si="45"/>
        <v>0</v>
      </c>
      <c r="J158" s="22">
        <f t="shared" si="48"/>
        <v>16500</v>
      </c>
      <c r="K158" s="19">
        <f t="shared" si="49"/>
        <v>294075.8</v>
      </c>
      <c r="L158" s="22">
        <f t="shared" si="40"/>
        <v>0</v>
      </c>
      <c r="M158" s="19">
        <f t="shared" si="50"/>
        <v>294075.8</v>
      </c>
      <c r="N158" s="291"/>
      <c r="O158" s="291"/>
      <c r="P158" s="291"/>
      <c r="Q158" s="292"/>
      <c r="R158" s="292"/>
      <c r="S158" s="292"/>
      <c r="T158" s="292"/>
      <c r="U158" s="292"/>
      <c r="V158" s="292"/>
      <c r="W158" s="292"/>
      <c r="X158" s="292"/>
      <c r="Y158" s="292"/>
      <c r="Z158" s="292"/>
      <c r="AA158" s="292"/>
      <c r="AB158" s="292"/>
      <c r="AC158" s="292"/>
      <c r="AD158" s="292"/>
      <c r="AE158" s="292"/>
      <c r="AF158" s="292"/>
      <c r="AG158" s="292"/>
      <c r="AH158" s="292"/>
      <c r="AI158" s="292"/>
      <c r="AJ158" s="292"/>
      <c r="AK158" s="292"/>
      <c r="AL158" s="292"/>
      <c r="AM158" s="292"/>
      <c r="AN158" s="292"/>
      <c r="AO158" s="292"/>
      <c r="AP158" s="292"/>
      <c r="AQ158" s="292"/>
      <c r="AR158" s="292"/>
      <c r="AS158" s="292"/>
      <c r="AT158" s="292"/>
      <c r="AU158" s="292"/>
      <c r="AV158" s="292"/>
      <c r="AW158" s="292"/>
      <c r="AX158" s="292"/>
      <c r="AY158" s="292"/>
      <c r="AZ158" s="292"/>
      <c r="BA158" s="292"/>
    </row>
    <row r="159" spans="1:53" s="191" customFormat="1" ht="18.75" x14ac:dyDescent="0.3">
      <c r="A159" s="208" t="s">
        <v>171</v>
      </c>
      <c r="B159" s="178">
        <v>2250011</v>
      </c>
      <c r="C159" s="190">
        <v>12500</v>
      </c>
      <c r="D159" s="155">
        <f t="shared" ref="D159:D164" si="51">H159</f>
        <v>0</v>
      </c>
      <c r="E159" s="148">
        <f t="shared" ref="E159:E164" si="52">C159-D159</f>
        <v>12500</v>
      </c>
      <c r="F159" s="56">
        <f t="shared" si="44"/>
        <v>0</v>
      </c>
      <c r="G159" s="155"/>
      <c r="H159" s="155"/>
      <c r="I159" s="155" t="e">
        <f t="shared" si="45"/>
        <v>#DIV/0!</v>
      </c>
      <c r="J159" s="22">
        <f t="shared" si="48"/>
        <v>0</v>
      </c>
      <c r="K159" s="19">
        <f t="shared" si="49"/>
        <v>12500</v>
      </c>
      <c r="L159" s="22">
        <f t="shared" si="40"/>
        <v>0</v>
      </c>
      <c r="M159" s="19">
        <f t="shared" si="50"/>
        <v>12500</v>
      </c>
      <c r="N159" s="180"/>
      <c r="O159" s="180"/>
      <c r="P159" s="180"/>
      <c r="Q159" s="181"/>
      <c r="R159" s="181"/>
      <c r="S159" s="181"/>
      <c r="T159" s="181"/>
      <c r="U159" s="181"/>
      <c r="V159" s="181"/>
      <c r="W159" s="181"/>
      <c r="X159" s="181"/>
      <c r="Y159" s="181"/>
      <c r="Z159" s="181"/>
      <c r="AA159" s="181"/>
      <c r="AB159" s="181"/>
      <c r="AC159" s="181"/>
      <c r="AD159" s="181"/>
      <c r="AE159" s="181"/>
      <c r="AF159" s="181"/>
      <c r="AG159" s="181"/>
      <c r="AH159" s="181"/>
      <c r="AI159" s="181"/>
      <c r="AJ159" s="181"/>
      <c r="AK159" s="181"/>
      <c r="AL159" s="181"/>
      <c r="AM159" s="181"/>
      <c r="AN159" s="181"/>
      <c r="AO159" s="181"/>
      <c r="AP159" s="181"/>
      <c r="AQ159" s="181"/>
      <c r="AR159" s="181"/>
      <c r="AS159" s="181"/>
      <c r="AT159" s="181"/>
      <c r="AU159" s="181"/>
      <c r="AV159" s="181"/>
      <c r="AW159" s="181"/>
      <c r="AX159" s="181"/>
      <c r="AY159" s="181"/>
      <c r="AZ159" s="181"/>
      <c r="BA159" s="181"/>
    </row>
    <row r="160" spans="1:53" s="201" customFormat="1" ht="18.75" x14ac:dyDescent="0.3">
      <c r="A160" s="208" t="s">
        <v>172</v>
      </c>
      <c r="B160" s="211">
        <v>2250103</v>
      </c>
      <c r="C160" s="190"/>
      <c r="D160" s="155">
        <f t="shared" si="51"/>
        <v>0</v>
      </c>
      <c r="E160" s="148">
        <f t="shared" si="52"/>
        <v>0</v>
      </c>
      <c r="F160" s="56" t="e">
        <f t="shared" si="44"/>
        <v>#DIV/0!</v>
      </c>
      <c r="G160" s="198"/>
      <c r="H160" s="198"/>
      <c r="I160" s="155" t="e">
        <f t="shared" si="45"/>
        <v>#DIV/0!</v>
      </c>
      <c r="J160" s="22">
        <f t="shared" si="48"/>
        <v>0</v>
      </c>
      <c r="K160" s="19">
        <f t="shared" si="49"/>
        <v>0</v>
      </c>
      <c r="L160" s="22">
        <f t="shared" si="40"/>
        <v>0</v>
      </c>
      <c r="M160" s="19">
        <f t="shared" si="50"/>
        <v>0</v>
      </c>
      <c r="N160" s="199"/>
      <c r="O160" s="199"/>
      <c r="P160" s="199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/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00"/>
      <c r="AT160" s="200"/>
      <c r="AU160" s="200"/>
      <c r="AV160" s="200"/>
      <c r="AW160" s="200"/>
      <c r="AX160" s="200"/>
      <c r="AY160" s="200"/>
      <c r="AZ160" s="200"/>
      <c r="BA160" s="200"/>
    </row>
    <row r="161" spans="1:53" s="201" customFormat="1" ht="18.75" x14ac:dyDescent="0.3">
      <c r="A161" s="177" t="s">
        <v>173</v>
      </c>
      <c r="B161" s="211">
        <v>2250105</v>
      </c>
      <c r="C161" s="195"/>
      <c r="D161" s="155">
        <f t="shared" si="51"/>
        <v>0</v>
      </c>
      <c r="E161" s="148">
        <f t="shared" si="52"/>
        <v>0</v>
      </c>
      <c r="F161" s="56" t="e">
        <f t="shared" si="44"/>
        <v>#DIV/0!</v>
      </c>
      <c r="G161" s="198"/>
      <c r="H161" s="198"/>
      <c r="I161" s="155" t="e">
        <f t="shared" si="45"/>
        <v>#DIV/0!</v>
      </c>
      <c r="J161" s="22">
        <f t="shared" si="48"/>
        <v>0</v>
      </c>
      <c r="K161" s="19">
        <f t="shared" si="49"/>
        <v>0</v>
      </c>
      <c r="L161" s="22">
        <f t="shared" si="40"/>
        <v>0</v>
      </c>
      <c r="M161" s="19">
        <f t="shared" si="50"/>
        <v>0</v>
      </c>
      <c r="N161" s="199"/>
      <c r="O161" s="199"/>
      <c r="P161" s="199"/>
      <c r="Q161" s="200"/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0"/>
      <c r="AT161" s="200"/>
      <c r="AU161" s="200"/>
      <c r="AV161" s="200"/>
      <c r="AW161" s="200"/>
      <c r="AX161" s="200"/>
      <c r="AY161" s="200"/>
      <c r="AZ161" s="200"/>
      <c r="BA161" s="200"/>
    </row>
    <row r="162" spans="1:53" s="201" customFormat="1" ht="31.5" x14ac:dyDescent="0.3">
      <c r="A162" s="177" t="s">
        <v>117</v>
      </c>
      <c r="B162" s="211">
        <v>2250106</v>
      </c>
      <c r="C162" s="195">
        <v>83575.8</v>
      </c>
      <c r="D162" s="155">
        <f t="shared" si="51"/>
        <v>0</v>
      </c>
      <c r="E162" s="148">
        <f t="shared" si="52"/>
        <v>83575.8</v>
      </c>
      <c r="F162" s="56">
        <f t="shared" si="44"/>
        <v>0</v>
      </c>
      <c r="G162" s="198"/>
      <c r="H162" s="198"/>
      <c r="I162" s="155" t="e">
        <f t="shared" si="45"/>
        <v>#DIV/0!</v>
      </c>
      <c r="J162" s="22"/>
      <c r="K162" s="19"/>
      <c r="L162" s="22">
        <f t="shared" si="40"/>
        <v>0</v>
      </c>
      <c r="M162" s="19"/>
      <c r="N162" s="199"/>
      <c r="O162" s="199"/>
      <c r="P162" s="199"/>
      <c r="Q162" s="200"/>
      <c r="R162" s="200"/>
      <c r="S162" s="200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  <c r="AS162" s="200"/>
      <c r="AT162" s="200"/>
      <c r="AU162" s="200"/>
      <c r="AV162" s="200"/>
      <c r="AW162" s="200"/>
      <c r="AX162" s="200"/>
      <c r="AY162" s="200"/>
      <c r="AZ162" s="200"/>
      <c r="BA162" s="200"/>
    </row>
    <row r="163" spans="1:53" s="265" customFormat="1" ht="18.75" x14ac:dyDescent="0.3">
      <c r="A163" s="177" t="s">
        <v>174</v>
      </c>
      <c r="B163" s="211">
        <v>2250124</v>
      </c>
      <c r="C163" s="190">
        <v>198000</v>
      </c>
      <c r="D163" s="155">
        <f t="shared" si="51"/>
        <v>0</v>
      </c>
      <c r="E163" s="148">
        <f t="shared" si="52"/>
        <v>198000</v>
      </c>
      <c r="F163" s="56">
        <f t="shared" si="44"/>
        <v>0</v>
      </c>
      <c r="G163" s="148">
        <v>16500</v>
      </c>
      <c r="H163" s="148"/>
      <c r="I163" s="155">
        <f t="shared" si="45"/>
        <v>0</v>
      </c>
      <c r="J163" s="22">
        <f t="shared" ref="J163:J173" si="53">G163-H163</f>
        <v>16500</v>
      </c>
      <c r="K163" s="19">
        <f t="shared" ref="K163:K173" si="54">C163</f>
        <v>198000</v>
      </c>
      <c r="L163" s="22">
        <f t="shared" si="40"/>
        <v>0</v>
      </c>
      <c r="M163" s="19">
        <f t="shared" ref="M163:M173" si="55">K163-L163</f>
        <v>198000</v>
      </c>
      <c r="N163" s="264"/>
      <c r="O163" s="264"/>
      <c r="P163" s="264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s="265" customFormat="1" ht="31.5" x14ac:dyDescent="0.3">
      <c r="A164" s="177" t="s">
        <v>175</v>
      </c>
      <c r="B164" s="211">
        <v>2250194</v>
      </c>
      <c r="C164" s="195"/>
      <c r="D164" s="155">
        <f t="shared" si="51"/>
        <v>0</v>
      </c>
      <c r="E164" s="148">
        <f t="shared" si="52"/>
        <v>0</v>
      </c>
      <c r="F164" s="56" t="e">
        <f t="shared" si="44"/>
        <v>#DIV/0!</v>
      </c>
      <c r="G164" s="148"/>
      <c r="H164" s="148"/>
      <c r="I164" s="155" t="e">
        <f t="shared" si="45"/>
        <v>#DIV/0!</v>
      </c>
      <c r="J164" s="22">
        <f t="shared" si="53"/>
        <v>0</v>
      </c>
      <c r="K164" s="19">
        <f t="shared" si="54"/>
        <v>0</v>
      </c>
      <c r="L164" s="22">
        <f t="shared" si="40"/>
        <v>0</v>
      </c>
      <c r="M164" s="19">
        <f t="shared" si="55"/>
        <v>0</v>
      </c>
      <c r="N164" s="264"/>
      <c r="O164" s="264"/>
      <c r="P164" s="264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s="296" customFormat="1" ht="21.75" customHeight="1" x14ac:dyDescent="0.3">
      <c r="A165" s="168" t="s">
        <v>37</v>
      </c>
      <c r="B165" s="294">
        <v>226</v>
      </c>
      <c r="C165" s="170">
        <f>SUM(C166:C168)</f>
        <v>0</v>
      </c>
      <c r="D165" s="170">
        <f>SUM(D166:D168)</f>
        <v>0</v>
      </c>
      <c r="E165" s="170">
        <f>SUM(E166:E168)</f>
        <v>0</v>
      </c>
      <c r="F165" s="74" t="e">
        <f t="shared" si="44"/>
        <v>#DIV/0!</v>
      </c>
      <c r="G165" s="170">
        <f>SUM(G166:G168)</f>
        <v>0</v>
      </c>
      <c r="H165" s="170">
        <f>SUM(H166:H168)</f>
        <v>0</v>
      </c>
      <c r="I165" s="170" t="e">
        <f t="shared" si="45"/>
        <v>#DIV/0!</v>
      </c>
      <c r="J165" s="22">
        <f t="shared" si="53"/>
        <v>0</v>
      </c>
      <c r="K165" s="19">
        <f t="shared" si="54"/>
        <v>0</v>
      </c>
      <c r="L165" s="22">
        <f t="shared" si="40"/>
        <v>0</v>
      </c>
      <c r="M165" s="19">
        <f t="shared" si="55"/>
        <v>0</v>
      </c>
      <c r="N165" s="295"/>
      <c r="O165" s="295"/>
      <c r="P165" s="295"/>
      <c r="Q165" s="254"/>
      <c r="R165" s="254"/>
      <c r="S165" s="254"/>
      <c r="T165" s="254"/>
      <c r="U165" s="254"/>
      <c r="V165" s="254"/>
      <c r="W165" s="254"/>
      <c r="X165" s="254"/>
      <c r="Y165" s="254"/>
      <c r="Z165" s="254"/>
      <c r="AA165" s="254"/>
      <c r="AB165" s="254"/>
      <c r="AC165" s="254"/>
      <c r="AD165" s="254"/>
      <c r="AE165" s="254"/>
      <c r="AF165" s="254"/>
      <c r="AG165" s="254"/>
      <c r="AH165" s="254"/>
      <c r="AI165" s="254"/>
      <c r="AJ165" s="254"/>
      <c r="AK165" s="254"/>
      <c r="AL165" s="254"/>
      <c r="AM165" s="254"/>
      <c r="AN165" s="254"/>
      <c r="AO165" s="254"/>
      <c r="AP165" s="254"/>
      <c r="AQ165" s="254"/>
      <c r="AR165" s="254"/>
      <c r="AS165" s="254"/>
      <c r="AT165" s="254"/>
      <c r="AU165" s="254"/>
      <c r="AV165" s="254"/>
      <c r="AW165" s="254"/>
      <c r="AX165" s="254"/>
      <c r="AY165" s="254"/>
      <c r="AZ165" s="254"/>
      <c r="BA165" s="254"/>
    </row>
    <row r="166" spans="1:53" s="265" customFormat="1" ht="18.75" x14ac:dyDescent="0.3">
      <c r="A166" s="297" t="s">
        <v>176</v>
      </c>
      <c r="B166" s="207">
        <v>2260094</v>
      </c>
      <c r="C166" s="195"/>
      <c r="D166" s="148">
        <f>H166</f>
        <v>0</v>
      </c>
      <c r="E166" s="148">
        <f>C166-D166</f>
        <v>0</v>
      </c>
      <c r="F166" s="56" t="e">
        <f t="shared" si="44"/>
        <v>#DIV/0!</v>
      </c>
      <c r="G166" s="148">
        <v>0</v>
      </c>
      <c r="H166" s="148"/>
      <c r="I166" s="148" t="e">
        <f t="shared" si="45"/>
        <v>#DIV/0!</v>
      </c>
      <c r="J166" s="22">
        <f t="shared" si="53"/>
        <v>0</v>
      </c>
      <c r="K166" s="19">
        <f t="shared" si="54"/>
        <v>0</v>
      </c>
      <c r="L166" s="22">
        <f t="shared" si="40"/>
        <v>0</v>
      </c>
      <c r="M166" s="19">
        <f t="shared" si="55"/>
        <v>0</v>
      </c>
      <c r="N166" s="264"/>
      <c r="O166" s="264"/>
      <c r="P166" s="264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s="265" customFormat="1" ht="21" customHeight="1" x14ac:dyDescent="0.3">
      <c r="A167" s="298" t="s">
        <v>177</v>
      </c>
      <c r="B167" s="224">
        <v>2260101</v>
      </c>
      <c r="C167" s="195"/>
      <c r="D167" s="148">
        <f>H167</f>
        <v>0</v>
      </c>
      <c r="E167" s="148">
        <f>C167-D167</f>
        <v>0</v>
      </c>
      <c r="F167" s="56" t="e">
        <f t="shared" si="44"/>
        <v>#DIV/0!</v>
      </c>
      <c r="G167" s="148"/>
      <c r="H167" s="148"/>
      <c r="I167" s="148" t="e">
        <f t="shared" si="45"/>
        <v>#DIV/0!</v>
      </c>
      <c r="J167" s="22">
        <f t="shared" si="53"/>
        <v>0</v>
      </c>
      <c r="K167" s="19">
        <f t="shared" si="54"/>
        <v>0</v>
      </c>
      <c r="L167" s="22">
        <f t="shared" si="40"/>
        <v>0</v>
      </c>
      <c r="M167" s="19">
        <f t="shared" si="55"/>
        <v>0</v>
      </c>
      <c r="N167" s="264"/>
      <c r="O167" s="264"/>
      <c r="P167" s="264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s="265" customFormat="1" ht="31.5" x14ac:dyDescent="0.3">
      <c r="A168" s="299" t="s">
        <v>178</v>
      </c>
      <c r="B168" s="207">
        <v>2260204</v>
      </c>
      <c r="C168" s="195"/>
      <c r="D168" s="148">
        <f>H168</f>
        <v>0</v>
      </c>
      <c r="E168" s="148">
        <f>C168-D168</f>
        <v>0</v>
      </c>
      <c r="F168" s="56" t="e">
        <f t="shared" si="44"/>
        <v>#DIV/0!</v>
      </c>
      <c r="G168" s="148">
        <v>0</v>
      </c>
      <c r="H168" s="148"/>
      <c r="I168" s="148" t="e">
        <f t="shared" si="45"/>
        <v>#DIV/0!</v>
      </c>
      <c r="J168" s="22">
        <f t="shared" si="53"/>
        <v>0</v>
      </c>
      <c r="K168" s="19">
        <f t="shared" si="54"/>
        <v>0</v>
      </c>
      <c r="L168" s="22">
        <f t="shared" si="40"/>
        <v>0</v>
      </c>
      <c r="M168" s="19">
        <f t="shared" si="55"/>
        <v>0</v>
      </c>
      <c r="N168" s="264"/>
      <c r="O168" s="264"/>
      <c r="P168" s="264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s="242" customFormat="1" ht="26.25" customHeight="1" x14ac:dyDescent="0.25">
      <c r="A169" s="237" t="s">
        <v>46</v>
      </c>
      <c r="B169" s="300">
        <v>340</v>
      </c>
      <c r="C169" s="239">
        <f>C170</f>
        <v>0</v>
      </c>
      <c r="D169" s="239">
        <f>D170</f>
        <v>0</v>
      </c>
      <c r="E169" s="239">
        <f>E170</f>
        <v>0</v>
      </c>
      <c r="F169" s="91" t="e">
        <f t="shared" si="44"/>
        <v>#DIV/0!</v>
      </c>
      <c r="G169" s="239">
        <f>G170</f>
        <v>0</v>
      </c>
      <c r="H169" s="239">
        <f>H170</f>
        <v>0</v>
      </c>
      <c r="I169" s="239" t="e">
        <f t="shared" si="45"/>
        <v>#DIV/0!</v>
      </c>
      <c r="J169" s="22">
        <f t="shared" si="53"/>
        <v>0</v>
      </c>
      <c r="K169" s="19">
        <f t="shared" si="54"/>
        <v>0</v>
      </c>
      <c r="L169" s="22">
        <f t="shared" si="40"/>
        <v>0</v>
      </c>
      <c r="M169" s="19">
        <f t="shared" si="55"/>
        <v>0</v>
      </c>
      <c r="N169" s="240"/>
      <c r="O169" s="240"/>
      <c r="P169" s="240"/>
      <c r="Q169" s="241"/>
      <c r="R169" s="241"/>
      <c r="S169" s="241"/>
      <c r="T169" s="241"/>
      <c r="U169" s="241"/>
      <c r="V169" s="241"/>
      <c r="W169" s="241"/>
      <c r="X169" s="241"/>
      <c r="Y169" s="241"/>
      <c r="Z169" s="241"/>
      <c r="AA169" s="241"/>
      <c r="AB169" s="241"/>
      <c r="AC169" s="241"/>
      <c r="AD169" s="241"/>
      <c r="AE169" s="241"/>
      <c r="AF169" s="241"/>
      <c r="AG169" s="241"/>
      <c r="AH169" s="241"/>
      <c r="AI169" s="241"/>
      <c r="AJ169" s="241"/>
      <c r="AK169" s="241"/>
      <c r="AL169" s="241"/>
      <c r="AM169" s="241"/>
      <c r="AN169" s="241"/>
      <c r="AO169" s="241"/>
      <c r="AP169" s="241"/>
      <c r="AQ169" s="241"/>
      <c r="AR169" s="241"/>
      <c r="AS169" s="241"/>
      <c r="AT169" s="241"/>
      <c r="AU169" s="241"/>
      <c r="AV169" s="241"/>
      <c r="AW169" s="241"/>
      <c r="AX169" s="241"/>
      <c r="AY169" s="241"/>
      <c r="AZ169" s="241"/>
      <c r="BA169" s="241"/>
    </row>
    <row r="170" spans="1:53" s="244" customFormat="1" ht="16.5" customHeight="1" x14ac:dyDescent="0.25">
      <c r="A170" s="187"/>
      <c r="B170" s="290">
        <v>346</v>
      </c>
      <c r="C170" s="170">
        <f>SUM(C171:C174)</f>
        <v>0</v>
      </c>
      <c r="D170" s="170">
        <f>SUM(D171:D174)</f>
        <v>0</v>
      </c>
      <c r="E170" s="170">
        <f>SUM(E171:E174)</f>
        <v>0</v>
      </c>
      <c r="F170" s="74" t="e">
        <f t="shared" si="44"/>
        <v>#DIV/0!</v>
      </c>
      <c r="G170" s="170">
        <f>SUM(G171:G174)</f>
        <v>0</v>
      </c>
      <c r="H170" s="170">
        <f>SUM(H171:H174)</f>
        <v>0</v>
      </c>
      <c r="I170" s="170" t="e">
        <f t="shared" si="45"/>
        <v>#DIV/0!</v>
      </c>
      <c r="J170" s="22">
        <f t="shared" si="53"/>
        <v>0</v>
      </c>
      <c r="K170" s="19">
        <f t="shared" si="54"/>
        <v>0</v>
      </c>
      <c r="L170" s="22">
        <f t="shared" si="40"/>
        <v>0</v>
      </c>
      <c r="M170" s="19">
        <f t="shared" si="55"/>
        <v>0</v>
      </c>
      <c r="N170" s="243"/>
      <c r="O170" s="243"/>
      <c r="P170" s="243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8"/>
      <c r="AT170" s="188"/>
      <c r="AU170" s="188"/>
      <c r="AV170" s="188"/>
      <c r="AW170" s="188"/>
      <c r="AX170" s="188"/>
      <c r="AY170" s="188"/>
      <c r="AZ170" s="188"/>
      <c r="BA170" s="188"/>
    </row>
    <row r="171" spans="1:53" s="191" customFormat="1" ht="18.75" x14ac:dyDescent="0.3">
      <c r="A171" s="301" t="s">
        <v>179</v>
      </c>
      <c r="B171" s="207">
        <v>3460008</v>
      </c>
      <c r="C171" s="195"/>
      <c r="D171" s="155">
        <f>H171</f>
        <v>0</v>
      </c>
      <c r="E171" s="148">
        <f>C171-D171</f>
        <v>0</v>
      </c>
      <c r="F171" s="56" t="e">
        <f t="shared" si="44"/>
        <v>#DIV/0!</v>
      </c>
      <c r="G171" s="155"/>
      <c r="H171" s="155"/>
      <c r="I171" s="155" t="e">
        <f t="shared" si="45"/>
        <v>#DIV/0!</v>
      </c>
      <c r="J171" s="22">
        <f t="shared" si="53"/>
        <v>0</v>
      </c>
      <c r="K171" s="19">
        <f t="shared" si="54"/>
        <v>0</v>
      </c>
      <c r="L171" s="22">
        <f t="shared" si="40"/>
        <v>0</v>
      </c>
      <c r="M171" s="19">
        <f t="shared" si="55"/>
        <v>0</v>
      </c>
      <c r="N171" s="180"/>
      <c r="O171" s="180"/>
      <c r="P171" s="180"/>
      <c r="Q171" s="181"/>
      <c r="R171" s="181"/>
      <c r="S171" s="181"/>
      <c r="T171" s="181"/>
      <c r="U171" s="181"/>
      <c r="V171" s="181"/>
      <c r="W171" s="181"/>
      <c r="X171" s="181"/>
      <c r="Y171" s="181"/>
      <c r="Z171" s="181"/>
      <c r="AA171" s="181"/>
      <c r="AB171" s="181"/>
      <c r="AC171" s="181"/>
      <c r="AD171" s="181"/>
      <c r="AE171" s="181"/>
      <c r="AF171" s="181"/>
      <c r="AG171" s="181"/>
      <c r="AH171" s="181"/>
      <c r="AI171" s="181"/>
      <c r="AJ171" s="181"/>
      <c r="AK171" s="181"/>
      <c r="AL171" s="181"/>
      <c r="AM171" s="181"/>
      <c r="AN171" s="181"/>
      <c r="AO171" s="181"/>
      <c r="AP171" s="181"/>
      <c r="AQ171" s="181"/>
      <c r="AR171" s="181"/>
      <c r="AS171" s="181"/>
      <c r="AT171" s="181"/>
      <c r="AU171" s="181"/>
      <c r="AV171" s="181"/>
      <c r="AW171" s="181"/>
      <c r="AX171" s="181"/>
      <c r="AY171" s="181"/>
      <c r="AZ171" s="181"/>
      <c r="BA171" s="181"/>
    </row>
    <row r="172" spans="1:53" s="191" customFormat="1" ht="18.75" x14ac:dyDescent="0.3">
      <c r="A172" s="301" t="s">
        <v>180</v>
      </c>
      <c r="B172" s="207">
        <v>3460013</v>
      </c>
      <c r="C172" s="195"/>
      <c r="D172" s="155">
        <f>H172</f>
        <v>0</v>
      </c>
      <c r="E172" s="148">
        <f>C172-D172</f>
        <v>0</v>
      </c>
      <c r="F172" s="56" t="e">
        <f t="shared" si="44"/>
        <v>#DIV/0!</v>
      </c>
      <c r="G172" s="155"/>
      <c r="H172" s="155"/>
      <c r="I172" s="155" t="e">
        <f t="shared" si="45"/>
        <v>#DIV/0!</v>
      </c>
      <c r="J172" s="22">
        <f t="shared" si="53"/>
        <v>0</v>
      </c>
      <c r="K172" s="19">
        <f t="shared" si="54"/>
        <v>0</v>
      </c>
      <c r="L172" s="22">
        <f t="shared" si="40"/>
        <v>0</v>
      </c>
      <c r="M172" s="19">
        <f t="shared" si="55"/>
        <v>0</v>
      </c>
      <c r="N172" s="180"/>
      <c r="O172" s="180"/>
      <c r="P172" s="180"/>
      <c r="Q172" s="181"/>
      <c r="R172" s="181"/>
      <c r="S172" s="181"/>
      <c r="T172" s="181"/>
      <c r="U172" s="181"/>
      <c r="V172" s="181"/>
      <c r="W172" s="181"/>
      <c r="X172" s="181"/>
      <c r="Y172" s="181"/>
      <c r="Z172" s="181"/>
      <c r="AA172" s="181"/>
      <c r="AB172" s="181"/>
      <c r="AC172" s="181"/>
      <c r="AD172" s="181"/>
      <c r="AE172" s="181"/>
      <c r="AF172" s="181"/>
      <c r="AG172" s="181"/>
      <c r="AH172" s="181"/>
      <c r="AI172" s="181"/>
      <c r="AJ172" s="181"/>
      <c r="AK172" s="181"/>
      <c r="AL172" s="181"/>
      <c r="AM172" s="181"/>
      <c r="AN172" s="181"/>
      <c r="AO172" s="181"/>
      <c r="AP172" s="181"/>
      <c r="AQ172" s="181"/>
      <c r="AR172" s="181"/>
      <c r="AS172" s="181"/>
      <c r="AT172" s="181"/>
      <c r="AU172" s="181"/>
      <c r="AV172" s="181"/>
      <c r="AW172" s="181"/>
      <c r="AX172" s="181"/>
      <c r="AY172" s="181"/>
      <c r="AZ172" s="181"/>
      <c r="BA172" s="181"/>
    </row>
    <row r="173" spans="1:53" s="191" customFormat="1" ht="69" customHeight="1" x14ac:dyDescent="0.3">
      <c r="A173" s="283" t="s">
        <v>152</v>
      </c>
      <c r="B173" s="207">
        <v>3460024</v>
      </c>
      <c r="C173" s="195"/>
      <c r="D173" s="155">
        <f>H173</f>
        <v>0</v>
      </c>
      <c r="E173" s="148">
        <f>C173-D173</f>
        <v>0</v>
      </c>
      <c r="F173" s="56" t="e">
        <f t="shared" si="44"/>
        <v>#DIV/0!</v>
      </c>
      <c r="G173" s="155">
        <v>0</v>
      </c>
      <c r="H173" s="155"/>
      <c r="I173" s="155" t="e">
        <f t="shared" si="45"/>
        <v>#DIV/0!</v>
      </c>
      <c r="J173" s="22">
        <f t="shared" si="53"/>
        <v>0</v>
      </c>
      <c r="K173" s="19">
        <f t="shared" si="54"/>
        <v>0</v>
      </c>
      <c r="L173" s="22">
        <f t="shared" si="40"/>
        <v>0</v>
      </c>
      <c r="M173" s="19">
        <f t="shared" si="55"/>
        <v>0</v>
      </c>
      <c r="N173" s="180"/>
      <c r="O173" s="180"/>
      <c r="P173" s="180"/>
      <c r="Q173" s="181"/>
      <c r="R173" s="181"/>
      <c r="S173" s="181"/>
      <c r="T173" s="181"/>
      <c r="U173" s="181"/>
      <c r="V173" s="181"/>
      <c r="W173" s="181"/>
      <c r="X173" s="181"/>
      <c r="Y173" s="181"/>
      <c r="Z173" s="181"/>
      <c r="AA173" s="181"/>
      <c r="AB173" s="181"/>
      <c r="AC173" s="181"/>
      <c r="AD173" s="181"/>
      <c r="AE173" s="181"/>
      <c r="AF173" s="181"/>
      <c r="AG173" s="181"/>
      <c r="AH173" s="181"/>
      <c r="AI173" s="181"/>
      <c r="AJ173" s="181"/>
      <c r="AK173" s="181"/>
      <c r="AL173" s="181"/>
      <c r="AM173" s="181"/>
      <c r="AN173" s="181"/>
      <c r="AO173" s="181"/>
      <c r="AP173" s="181"/>
      <c r="AQ173" s="181"/>
      <c r="AR173" s="181"/>
      <c r="AS173" s="181"/>
      <c r="AT173" s="181"/>
      <c r="AU173" s="181"/>
      <c r="AV173" s="181"/>
      <c r="AW173" s="181"/>
      <c r="AX173" s="181"/>
      <c r="AY173" s="181"/>
      <c r="AZ173" s="181"/>
      <c r="BA173" s="181"/>
    </row>
    <row r="174" spans="1:53" s="191" customFormat="1" ht="35.25" customHeight="1" x14ac:dyDescent="0.3">
      <c r="A174" s="283" t="s">
        <v>153</v>
      </c>
      <c r="B174" s="207">
        <v>3460030</v>
      </c>
      <c r="C174" s="195"/>
      <c r="D174" s="155"/>
      <c r="E174" s="148"/>
      <c r="F174" s="56"/>
      <c r="G174" s="155"/>
      <c r="H174" s="155"/>
      <c r="I174" s="155"/>
      <c r="J174" s="22"/>
      <c r="K174" s="19"/>
      <c r="L174" s="22">
        <f t="shared" si="40"/>
        <v>0</v>
      </c>
      <c r="M174" s="19"/>
      <c r="N174" s="180"/>
      <c r="O174" s="180"/>
      <c r="P174" s="180"/>
      <c r="Q174" s="181"/>
      <c r="R174" s="181"/>
      <c r="S174" s="181"/>
      <c r="T174" s="181"/>
      <c r="U174" s="181"/>
      <c r="V174" s="181"/>
      <c r="W174" s="181"/>
      <c r="X174" s="181"/>
      <c r="Y174" s="181"/>
      <c r="Z174" s="181"/>
      <c r="AA174" s="181"/>
      <c r="AB174" s="181"/>
      <c r="AC174" s="181"/>
      <c r="AD174" s="181"/>
      <c r="AE174" s="181"/>
      <c r="AF174" s="181"/>
      <c r="AG174" s="181"/>
      <c r="AH174" s="181"/>
      <c r="AI174" s="181"/>
      <c r="AJ174" s="181"/>
      <c r="AK174" s="181"/>
      <c r="AL174" s="181"/>
      <c r="AM174" s="181"/>
      <c r="AN174" s="181"/>
      <c r="AO174" s="181"/>
      <c r="AP174" s="181"/>
      <c r="AQ174" s="181"/>
      <c r="AR174" s="181"/>
      <c r="AS174" s="181"/>
      <c r="AT174" s="181"/>
      <c r="AU174" s="181"/>
      <c r="AV174" s="181"/>
      <c r="AW174" s="181"/>
      <c r="AX174" s="181"/>
      <c r="AY174" s="181"/>
      <c r="AZ174" s="181"/>
      <c r="BA174" s="181"/>
    </row>
    <row r="175" spans="1:53" s="303" customFormat="1" ht="18.75" x14ac:dyDescent="0.3">
      <c r="A175" s="110" t="s">
        <v>69</v>
      </c>
      <c r="B175" s="275" t="s">
        <v>181</v>
      </c>
      <c r="C175" s="276">
        <f>C176+C180+C182</f>
        <v>3169933</v>
      </c>
      <c r="D175" s="276">
        <f>D176+D180+D182</f>
        <v>0</v>
      </c>
      <c r="E175" s="276">
        <f>E176+E180+E182</f>
        <v>3169933</v>
      </c>
      <c r="F175" s="112">
        <f t="shared" ref="F175:F194" si="56">D175/C175*100</f>
        <v>0</v>
      </c>
      <c r="G175" s="276">
        <f>G176+G180+G182</f>
        <v>214035.25</v>
      </c>
      <c r="H175" s="276">
        <f>H176+H180+H182</f>
        <v>0</v>
      </c>
      <c r="I175" s="276">
        <f t="shared" ref="I175:I194" si="57">H175/G175*100</f>
        <v>0</v>
      </c>
      <c r="J175" s="22">
        <f>G175-H175</f>
        <v>214035.25</v>
      </c>
      <c r="K175" s="19">
        <f>C175</f>
        <v>3169933</v>
      </c>
      <c r="L175" s="22">
        <f t="shared" si="40"/>
        <v>0</v>
      </c>
      <c r="M175" s="19">
        <f>K175-L175</f>
        <v>3169933</v>
      </c>
      <c r="N175" s="302"/>
      <c r="O175" s="302"/>
      <c r="P175" s="302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</row>
    <row r="176" spans="1:53" s="163" customFormat="1" ht="21" customHeight="1" x14ac:dyDescent="0.3">
      <c r="A176" s="187" t="s">
        <v>35</v>
      </c>
      <c r="B176" s="290">
        <v>225</v>
      </c>
      <c r="C176" s="170">
        <f>SUM(C177:C179)</f>
        <v>565023</v>
      </c>
      <c r="D176" s="170">
        <f>SUM(D177:D179)</f>
        <v>0</v>
      </c>
      <c r="E176" s="170">
        <f>SUM(E177:E179)</f>
        <v>565023</v>
      </c>
      <c r="F176" s="74">
        <f t="shared" si="56"/>
        <v>0</v>
      </c>
      <c r="G176" s="170">
        <f>SUM(G177:G179)</f>
        <v>47085.25</v>
      </c>
      <c r="H176" s="170">
        <f>SUM(H177:H179)</f>
        <v>0</v>
      </c>
      <c r="I176" s="170">
        <f t="shared" si="57"/>
        <v>0</v>
      </c>
      <c r="J176" s="22">
        <f>G176-H176</f>
        <v>47085.25</v>
      </c>
      <c r="K176" s="19">
        <f>C176</f>
        <v>565023</v>
      </c>
      <c r="L176" s="22">
        <f t="shared" si="40"/>
        <v>0</v>
      </c>
      <c r="M176" s="19">
        <f>K176-L176</f>
        <v>565023</v>
      </c>
      <c r="N176" s="205"/>
      <c r="O176" s="205"/>
      <c r="P176" s="205"/>
      <c r="Q176" s="157"/>
      <c r="R176" s="157"/>
      <c r="S176" s="157"/>
      <c r="T176" s="157"/>
      <c r="U176" s="157"/>
      <c r="V176" s="157"/>
      <c r="W176" s="157"/>
      <c r="X176" s="157"/>
      <c r="Y176" s="157"/>
      <c r="Z176" s="157"/>
      <c r="AA176" s="157"/>
      <c r="AB176" s="157"/>
      <c r="AC176" s="157"/>
      <c r="AD176" s="157"/>
      <c r="AE176" s="157"/>
      <c r="AF176" s="157"/>
      <c r="AG176" s="157"/>
      <c r="AH176" s="157"/>
      <c r="AI176" s="157"/>
      <c r="AJ176" s="157"/>
      <c r="AK176" s="157"/>
      <c r="AL176" s="157"/>
      <c r="AM176" s="157"/>
      <c r="AN176" s="157"/>
      <c r="AO176" s="157"/>
      <c r="AP176" s="157"/>
      <c r="AQ176" s="157"/>
      <c r="AR176" s="157"/>
      <c r="AS176" s="157"/>
      <c r="AT176" s="157"/>
      <c r="AU176" s="157"/>
      <c r="AV176" s="157"/>
      <c r="AW176" s="157"/>
      <c r="AX176" s="157"/>
      <c r="AY176" s="157"/>
      <c r="AZ176" s="157"/>
      <c r="BA176" s="157"/>
    </row>
    <row r="177" spans="1:53" s="157" customFormat="1" ht="29.25" customHeight="1" x14ac:dyDescent="0.3">
      <c r="A177" s="304" t="s">
        <v>117</v>
      </c>
      <c r="B177" s="305">
        <v>2250106</v>
      </c>
      <c r="C177" s="306"/>
      <c r="D177" s="155">
        <f>H177</f>
        <v>0</v>
      </c>
      <c r="E177" s="148">
        <f>C177-D177</f>
        <v>0</v>
      </c>
      <c r="F177" s="56" t="e">
        <f t="shared" si="56"/>
        <v>#DIV/0!</v>
      </c>
      <c r="G177" s="306"/>
      <c r="H177" s="306"/>
      <c r="I177" s="155" t="e">
        <f t="shared" si="57"/>
        <v>#DIV/0!</v>
      </c>
      <c r="J177" s="307"/>
      <c r="K177" s="19"/>
      <c r="L177" s="22">
        <f t="shared" si="40"/>
        <v>0</v>
      </c>
      <c r="M177" s="19"/>
      <c r="N177" s="156"/>
      <c r="O177" s="156"/>
      <c r="P177" s="156"/>
    </row>
    <row r="178" spans="1:53" s="191" customFormat="1" ht="18.75" x14ac:dyDescent="0.3">
      <c r="A178" s="206" t="s">
        <v>182</v>
      </c>
      <c r="B178" s="211">
        <v>2250125</v>
      </c>
      <c r="C178" s="190">
        <v>181023</v>
      </c>
      <c r="D178" s="155">
        <f>H178</f>
        <v>0</v>
      </c>
      <c r="E178" s="148">
        <f>C178-D178</f>
        <v>181023</v>
      </c>
      <c r="F178" s="56">
        <f t="shared" si="56"/>
        <v>0</v>
      </c>
      <c r="G178" s="155">
        <v>15085.25</v>
      </c>
      <c r="H178" s="155"/>
      <c r="I178" s="155">
        <f t="shared" si="57"/>
        <v>0</v>
      </c>
      <c r="J178" s="22">
        <f t="shared" ref="J178:J184" si="58">G178-H178</f>
        <v>15085.25</v>
      </c>
      <c r="K178" s="19">
        <f t="shared" ref="K178:K184" si="59">C178</f>
        <v>181023</v>
      </c>
      <c r="L178" s="22">
        <f t="shared" si="40"/>
        <v>0</v>
      </c>
      <c r="M178" s="19">
        <f t="shared" ref="M178:M184" si="60">K178-L178</f>
        <v>181023</v>
      </c>
      <c r="N178" s="180"/>
      <c r="O178" s="180"/>
      <c r="P178" s="180"/>
      <c r="Q178" s="181"/>
      <c r="R178" s="181"/>
      <c r="S178" s="181"/>
      <c r="T178" s="181"/>
      <c r="U178" s="181"/>
      <c r="V178" s="181"/>
      <c r="W178" s="181"/>
      <c r="X178" s="181"/>
      <c r="Y178" s="181"/>
      <c r="Z178" s="181"/>
      <c r="AA178" s="181"/>
      <c r="AB178" s="181"/>
      <c r="AC178" s="181"/>
      <c r="AD178" s="181"/>
      <c r="AE178" s="181"/>
      <c r="AF178" s="181"/>
      <c r="AG178" s="181"/>
      <c r="AH178" s="181"/>
      <c r="AI178" s="181"/>
      <c r="AJ178" s="181"/>
      <c r="AK178" s="181"/>
      <c r="AL178" s="181"/>
      <c r="AM178" s="181"/>
      <c r="AN178" s="181"/>
      <c r="AO178" s="181"/>
      <c r="AP178" s="181"/>
      <c r="AQ178" s="181"/>
      <c r="AR178" s="181"/>
      <c r="AS178" s="181"/>
      <c r="AT178" s="181"/>
      <c r="AU178" s="181"/>
      <c r="AV178" s="181"/>
      <c r="AW178" s="181"/>
      <c r="AX178" s="181"/>
      <c r="AY178" s="181"/>
      <c r="AZ178" s="181"/>
      <c r="BA178" s="181"/>
    </row>
    <row r="179" spans="1:53" s="191" customFormat="1" ht="18.75" x14ac:dyDescent="0.3">
      <c r="A179" s="206" t="s">
        <v>183</v>
      </c>
      <c r="B179" s="211">
        <v>2250126</v>
      </c>
      <c r="C179" s="190">
        <v>384000</v>
      </c>
      <c r="D179" s="155">
        <f>H179</f>
        <v>0</v>
      </c>
      <c r="E179" s="148">
        <f>C179-D179</f>
        <v>384000</v>
      </c>
      <c r="F179" s="56">
        <f t="shared" si="56"/>
        <v>0</v>
      </c>
      <c r="G179" s="155">
        <v>32000</v>
      </c>
      <c r="H179" s="155"/>
      <c r="I179" s="155">
        <f t="shared" si="57"/>
        <v>0</v>
      </c>
      <c r="J179" s="22">
        <f t="shared" si="58"/>
        <v>32000</v>
      </c>
      <c r="K179" s="19">
        <f t="shared" si="59"/>
        <v>384000</v>
      </c>
      <c r="L179" s="22">
        <f t="shared" si="40"/>
        <v>0</v>
      </c>
      <c r="M179" s="19">
        <f t="shared" si="60"/>
        <v>384000</v>
      </c>
      <c r="N179" s="180"/>
      <c r="O179" s="180"/>
      <c r="P179" s="180"/>
      <c r="Q179" s="181"/>
      <c r="R179" s="181"/>
      <c r="S179" s="181"/>
      <c r="T179" s="181"/>
      <c r="U179" s="181"/>
      <c r="V179" s="181"/>
      <c r="W179" s="181"/>
      <c r="X179" s="181"/>
      <c r="Y179" s="181"/>
      <c r="Z179" s="181"/>
      <c r="AA179" s="181"/>
      <c r="AB179" s="181"/>
      <c r="AC179" s="181"/>
      <c r="AD179" s="181"/>
      <c r="AE179" s="181"/>
      <c r="AF179" s="181"/>
      <c r="AG179" s="181"/>
      <c r="AH179" s="181"/>
      <c r="AI179" s="181"/>
      <c r="AJ179" s="181"/>
      <c r="AK179" s="181"/>
      <c r="AL179" s="181"/>
      <c r="AM179" s="181"/>
      <c r="AN179" s="181"/>
      <c r="AO179" s="181"/>
      <c r="AP179" s="181"/>
      <c r="AQ179" s="181"/>
      <c r="AR179" s="181"/>
      <c r="AS179" s="181"/>
      <c r="AT179" s="181"/>
      <c r="AU179" s="181"/>
      <c r="AV179" s="181"/>
      <c r="AW179" s="181"/>
      <c r="AX179" s="181"/>
      <c r="AY179" s="181"/>
      <c r="AZ179" s="181"/>
      <c r="BA179" s="181"/>
    </row>
    <row r="180" spans="1:53" s="308" customFormat="1" ht="21.75" customHeight="1" x14ac:dyDescent="0.3">
      <c r="A180" s="168" t="s">
        <v>37</v>
      </c>
      <c r="B180" s="169">
        <v>226</v>
      </c>
      <c r="C180" s="170">
        <f>SUM(C181:C181)</f>
        <v>2604910</v>
      </c>
      <c r="D180" s="170">
        <f>SUM(D181:D181)</f>
        <v>0</v>
      </c>
      <c r="E180" s="170">
        <f>SUM(E181:E181)</f>
        <v>2604910</v>
      </c>
      <c r="F180" s="74">
        <f t="shared" si="56"/>
        <v>0</v>
      </c>
      <c r="G180" s="170">
        <f>SUM(G181:G181)</f>
        <v>166950</v>
      </c>
      <c r="H180" s="170">
        <f>SUM(H181:H181)</f>
        <v>0</v>
      </c>
      <c r="I180" s="170">
        <f t="shared" si="57"/>
        <v>0</v>
      </c>
      <c r="J180" s="22">
        <f t="shared" si="58"/>
        <v>166950</v>
      </c>
      <c r="K180" s="19">
        <f t="shared" si="59"/>
        <v>2604910</v>
      </c>
      <c r="L180" s="22">
        <f t="shared" si="40"/>
        <v>0</v>
      </c>
      <c r="M180" s="19">
        <f t="shared" si="60"/>
        <v>2604910</v>
      </c>
      <c r="N180" s="272"/>
      <c r="O180" s="272"/>
      <c r="P180" s="272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</row>
    <row r="181" spans="1:53" s="201" customFormat="1" ht="18.75" x14ac:dyDescent="0.3">
      <c r="A181" s="309" t="s">
        <v>184</v>
      </c>
      <c r="B181" s="211">
        <v>2260096</v>
      </c>
      <c r="C181" s="190">
        <v>2604910</v>
      </c>
      <c r="D181" s="198">
        <f>H181</f>
        <v>0</v>
      </c>
      <c r="E181" s="148">
        <f>C181-D181</f>
        <v>2604910</v>
      </c>
      <c r="F181" s="56">
        <f t="shared" si="56"/>
        <v>0</v>
      </c>
      <c r="G181" s="198">
        <v>166950</v>
      </c>
      <c r="H181" s="198"/>
      <c r="I181" s="198">
        <f t="shared" si="57"/>
        <v>0</v>
      </c>
      <c r="J181" s="22">
        <f t="shared" si="58"/>
        <v>166950</v>
      </c>
      <c r="K181" s="19">
        <f t="shared" si="59"/>
        <v>2604910</v>
      </c>
      <c r="L181" s="22">
        <f t="shared" si="40"/>
        <v>0</v>
      </c>
      <c r="M181" s="19">
        <f t="shared" si="60"/>
        <v>2604910</v>
      </c>
      <c r="N181" s="199"/>
      <c r="O181" s="199"/>
      <c r="P181" s="199"/>
      <c r="Q181" s="200"/>
      <c r="R181" s="200"/>
      <c r="S181" s="200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/>
      <c r="AD181" s="200"/>
      <c r="AE181" s="200"/>
      <c r="AF181" s="200"/>
      <c r="AG181" s="200"/>
      <c r="AH181" s="200"/>
      <c r="AI181" s="200"/>
      <c r="AJ181" s="200"/>
      <c r="AK181" s="200"/>
      <c r="AL181" s="200"/>
      <c r="AM181" s="200"/>
      <c r="AN181" s="200"/>
      <c r="AO181" s="200"/>
      <c r="AP181" s="200"/>
      <c r="AQ181" s="200"/>
      <c r="AR181" s="200"/>
      <c r="AS181" s="200"/>
      <c r="AT181" s="200"/>
      <c r="AU181" s="200"/>
      <c r="AV181" s="200"/>
      <c r="AW181" s="200"/>
      <c r="AX181" s="200"/>
      <c r="AY181" s="200"/>
      <c r="AZ181" s="200"/>
      <c r="BA181" s="200"/>
    </row>
    <row r="182" spans="1:53" s="163" customFormat="1" ht="21" customHeight="1" x14ac:dyDescent="0.3">
      <c r="A182" s="310" t="s">
        <v>46</v>
      </c>
      <c r="B182" s="311">
        <v>340</v>
      </c>
      <c r="C182" s="312">
        <f>C183</f>
        <v>0</v>
      </c>
      <c r="D182" s="312">
        <f>D183</f>
        <v>0</v>
      </c>
      <c r="E182" s="312">
        <f>E183</f>
        <v>0</v>
      </c>
      <c r="F182" s="91" t="e">
        <f t="shared" si="56"/>
        <v>#DIV/0!</v>
      </c>
      <c r="G182" s="312">
        <f>G183</f>
        <v>0</v>
      </c>
      <c r="H182" s="312">
        <f>H183</f>
        <v>0</v>
      </c>
      <c r="I182" s="312" t="e">
        <f t="shared" si="57"/>
        <v>#DIV/0!</v>
      </c>
      <c r="J182" s="22">
        <f t="shared" si="58"/>
        <v>0</v>
      </c>
      <c r="K182" s="19">
        <f t="shared" si="59"/>
        <v>0</v>
      </c>
      <c r="L182" s="22">
        <f t="shared" si="40"/>
        <v>0</v>
      </c>
      <c r="M182" s="19">
        <f t="shared" si="60"/>
        <v>0</v>
      </c>
      <c r="N182" s="156"/>
      <c r="O182" s="156"/>
      <c r="P182" s="156"/>
      <c r="Q182" s="157"/>
      <c r="R182" s="157"/>
      <c r="S182" s="157"/>
      <c r="T182" s="157"/>
      <c r="U182" s="157"/>
      <c r="V182" s="157"/>
      <c r="W182" s="157"/>
      <c r="X182" s="157"/>
      <c r="Y182" s="157"/>
      <c r="Z182" s="157"/>
      <c r="AA182" s="157"/>
      <c r="AB182" s="157"/>
      <c r="AC182" s="157"/>
      <c r="AD182" s="157"/>
      <c r="AE182" s="157"/>
      <c r="AF182" s="157"/>
      <c r="AG182" s="157"/>
      <c r="AH182" s="157"/>
      <c r="AI182" s="157"/>
      <c r="AJ182" s="157"/>
      <c r="AK182" s="157"/>
      <c r="AL182" s="157"/>
      <c r="AM182" s="157"/>
      <c r="AN182" s="157"/>
      <c r="AO182" s="157"/>
      <c r="AP182" s="157"/>
      <c r="AQ182" s="157"/>
      <c r="AR182" s="157"/>
      <c r="AS182" s="157"/>
      <c r="AT182" s="157"/>
      <c r="AU182" s="157"/>
      <c r="AV182" s="157"/>
      <c r="AW182" s="157"/>
      <c r="AX182" s="157"/>
      <c r="AY182" s="157"/>
      <c r="AZ182" s="157"/>
      <c r="BA182" s="157"/>
    </row>
    <row r="183" spans="1:53" s="249" customFormat="1" ht="18.75" x14ac:dyDescent="0.3">
      <c r="A183" s="187" t="s">
        <v>155</v>
      </c>
      <c r="B183" s="290">
        <v>346</v>
      </c>
      <c r="C183" s="170">
        <f>SUM(C184:C185)</f>
        <v>0</v>
      </c>
      <c r="D183" s="170">
        <f>SUM(D184:D185)</f>
        <v>0</v>
      </c>
      <c r="E183" s="170">
        <f>SUM(E184:E185)</f>
        <v>0</v>
      </c>
      <c r="F183" s="74" t="e">
        <f t="shared" si="56"/>
        <v>#DIV/0!</v>
      </c>
      <c r="G183" s="170">
        <f>SUM(G184:G185)</f>
        <v>0</v>
      </c>
      <c r="H183" s="170">
        <f>SUM(H184:H185)</f>
        <v>0</v>
      </c>
      <c r="I183" s="170" t="e">
        <f t="shared" si="57"/>
        <v>#DIV/0!</v>
      </c>
      <c r="J183" s="22">
        <f t="shared" si="58"/>
        <v>0</v>
      </c>
      <c r="K183" s="19">
        <f t="shared" si="59"/>
        <v>0</v>
      </c>
      <c r="L183" s="22">
        <f t="shared" si="40"/>
        <v>0</v>
      </c>
      <c r="M183" s="19">
        <f t="shared" si="60"/>
        <v>0</v>
      </c>
      <c r="N183" s="205"/>
      <c r="O183" s="205"/>
      <c r="P183" s="205"/>
      <c r="Q183" s="157"/>
      <c r="R183" s="157"/>
      <c r="S183" s="157"/>
      <c r="T183" s="157"/>
      <c r="U183" s="157"/>
      <c r="V183" s="157"/>
      <c r="W183" s="157"/>
      <c r="X183" s="157"/>
      <c r="Y183" s="157"/>
      <c r="Z183" s="157"/>
      <c r="AA183" s="157"/>
      <c r="AB183" s="157"/>
      <c r="AC183" s="157"/>
      <c r="AD183" s="157"/>
      <c r="AE183" s="157"/>
      <c r="AF183" s="157"/>
      <c r="AG183" s="157"/>
      <c r="AH183" s="157"/>
      <c r="AI183" s="157"/>
      <c r="AJ183" s="157"/>
      <c r="AK183" s="157"/>
      <c r="AL183" s="157"/>
      <c r="AM183" s="157"/>
      <c r="AN183" s="157"/>
      <c r="AO183" s="157"/>
      <c r="AP183" s="157"/>
      <c r="AQ183" s="157"/>
      <c r="AR183" s="157"/>
      <c r="AS183" s="157"/>
      <c r="AT183" s="157"/>
      <c r="AU183" s="157"/>
      <c r="AV183" s="157"/>
      <c r="AW183" s="157"/>
      <c r="AX183" s="157"/>
      <c r="AY183" s="157"/>
      <c r="AZ183" s="157"/>
      <c r="BA183" s="157"/>
    </row>
    <row r="184" spans="1:53" s="265" customFormat="1" ht="60" customHeight="1" x14ac:dyDescent="0.3">
      <c r="A184" s="283" t="s">
        <v>152</v>
      </c>
      <c r="B184" s="178">
        <v>3460024</v>
      </c>
      <c r="C184" s="195"/>
      <c r="D184" s="148">
        <f>H184</f>
        <v>0</v>
      </c>
      <c r="E184" s="148">
        <f>C184-D184</f>
        <v>0</v>
      </c>
      <c r="F184" s="56" t="e">
        <f t="shared" si="56"/>
        <v>#DIV/0!</v>
      </c>
      <c r="G184" s="148"/>
      <c r="H184" s="148"/>
      <c r="I184" s="148" t="e">
        <f t="shared" si="57"/>
        <v>#DIV/0!</v>
      </c>
      <c r="J184" s="22">
        <f t="shared" si="58"/>
        <v>0</v>
      </c>
      <c r="K184" s="19">
        <f t="shared" si="59"/>
        <v>0</v>
      </c>
      <c r="L184" s="22">
        <f t="shared" si="40"/>
        <v>0</v>
      </c>
      <c r="M184" s="19">
        <f t="shared" si="60"/>
        <v>0</v>
      </c>
      <c r="N184" s="264"/>
      <c r="O184" s="264"/>
      <c r="P184" s="264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s="265" customFormat="1" ht="60" customHeight="1" x14ac:dyDescent="0.3">
      <c r="A185" s="313" t="s">
        <v>153</v>
      </c>
      <c r="B185" s="178">
        <v>3460030</v>
      </c>
      <c r="C185" s="195"/>
      <c r="D185" s="148">
        <f>H185</f>
        <v>0</v>
      </c>
      <c r="E185" s="148"/>
      <c r="F185" s="56" t="e">
        <f t="shared" si="56"/>
        <v>#DIV/0!</v>
      </c>
      <c r="G185" s="148"/>
      <c r="H185" s="148"/>
      <c r="I185" s="148" t="e">
        <f t="shared" si="57"/>
        <v>#DIV/0!</v>
      </c>
      <c r="J185" s="22"/>
      <c r="K185" s="19"/>
      <c r="L185" s="22">
        <f t="shared" si="40"/>
        <v>0</v>
      </c>
      <c r="M185" s="19"/>
      <c r="N185" s="264"/>
      <c r="O185" s="264"/>
      <c r="P185" s="264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s="319" customFormat="1" ht="46.5" customHeight="1" x14ac:dyDescent="0.25">
      <c r="A186" s="314" t="s">
        <v>185</v>
      </c>
      <c r="B186" s="315" t="s">
        <v>186</v>
      </c>
      <c r="C186" s="316">
        <f>C79+C144+C157+C175</f>
        <v>15844222.970000003</v>
      </c>
      <c r="D186" s="316">
        <f>D79+D144+D157+D175</f>
        <v>0</v>
      </c>
      <c r="E186" s="316">
        <f>E79+E144+E157+E175</f>
        <v>15844222.970000003</v>
      </c>
      <c r="F186" s="99">
        <f t="shared" si="56"/>
        <v>0</v>
      </c>
      <c r="G186" s="316">
        <f>G79+G144+G157+G175</f>
        <v>1650128.0699999998</v>
      </c>
      <c r="H186" s="316">
        <f>H79+H144+H157+H175</f>
        <v>0</v>
      </c>
      <c r="I186" s="316">
        <f t="shared" si="57"/>
        <v>0</v>
      </c>
      <c r="J186" s="22">
        <f t="shared" ref="J186:J194" si="61">G186-H186</f>
        <v>1650128.0699999998</v>
      </c>
      <c r="K186" s="19">
        <f t="shared" ref="K186:K194" si="62">C186</f>
        <v>15844222.970000003</v>
      </c>
      <c r="L186" s="22">
        <f t="shared" si="40"/>
        <v>0</v>
      </c>
      <c r="M186" s="19">
        <f t="shared" ref="M186:M194" si="63">K186-L186</f>
        <v>15844222.970000003</v>
      </c>
      <c r="N186" s="317"/>
      <c r="O186" s="317"/>
      <c r="P186" s="317"/>
      <c r="Q186" s="318">
        <v>6376127.0499999998</v>
      </c>
      <c r="R186" s="318"/>
      <c r="S186" s="318"/>
      <c r="T186" s="318"/>
      <c r="U186" s="318"/>
      <c r="V186" s="318"/>
      <c r="W186" s="318"/>
      <c r="X186" s="318"/>
      <c r="Y186" s="318"/>
      <c r="Z186" s="318"/>
      <c r="AA186" s="318"/>
      <c r="AB186" s="318"/>
      <c r="AC186" s="318"/>
      <c r="AD186" s="318"/>
      <c r="AE186" s="318"/>
      <c r="AF186" s="318"/>
      <c r="AG186" s="318"/>
      <c r="AH186" s="318"/>
      <c r="AI186" s="318"/>
      <c r="AJ186" s="318"/>
      <c r="AK186" s="318"/>
      <c r="AL186" s="318"/>
      <c r="AM186" s="318"/>
      <c r="AN186" s="318"/>
      <c r="AO186" s="318"/>
      <c r="AP186" s="318"/>
      <c r="AQ186" s="318"/>
      <c r="AR186" s="318"/>
      <c r="AS186" s="318"/>
      <c r="AT186" s="318"/>
      <c r="AU186" s="318"/>
      <c r="AV186" s="318"/>
      <c r="AW186" s="318"/>
      <c r="AX186" s="318"/>
      <c r="AY186" s="318"/>
      <c r="AZ186" s="318"/>
      <c r="BA186" s="318"/>
    </row>
    <row r="187" spans="1:53" s="324" customFormat="1" ht="102" customHeight="1" x14ac:dyDescent="0.3">
      <c r="A187" s="320" t="s">
        <v>187</v>
      </c>
      <c r="B187" s="321" t="s">
        <v>188</v>
      </c>
      <c r="C187" s="322">
        <f>C188+C212+C220</f>
        <v>0</v>
      </c>
      <c r="D187" s="322">
        <f>D188+D212+D220</f>
        <v>0</v>
      </c>
      <c r="E187" s="322">
        <f>E188+E212+E220</f>
        <v>0</v>
      </c>
      <c r="F187" s="104" t="e">
        <f t="shared" si="56"/>
        <v>#DIV/0!</v>
      </c>
      <c r="G187" s="322">
        <f>G188+G212+G220</f>
        <v>0</v>
      </c>
      <c r="H187" s="322">
        <f>H188+H212+H220</f>
        <v>0</v>
      </c>
      <c r="I187" s="322" t="e">
        <f t="shared" si="57"/>
        <v>#DIV/0!</v>
      </c>
      <c r="J187" s="22">
        <f t="shared" si="61"/>
        <v>0</v>
      </c>
      <c r="K187" s="19">
        <f t="shared" si="62"/>
        <v>0</v>
      </c>
      <c r="L187" s="22">
        <f t="shared" si="40"/>
        <v>0</v>
      </c>
      <c r="M187" s="19">
        <f t="shared" si="63"/>
        <v>0</v>
      </c>
      <c r="N187" s="323"/>
      <c r="O187" s="323"/>
      <c r="P187" s="32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</row>
    <row r="188" spans="1:53" s="303" customFormat="1" ht="18.75" x14ac:dyDescent="0.3">
      <c r="A188" s="136" t="s">
        <v>189</v>
      </c>
      <c r="B188" s="325" t="s">
        <v>92</v>
      </c>
      <c r="C188" s="326">
        <f>C189+C193+C201+C210</f>
        <v>0</v>
      </c>
      <c r="D188" s="326">
        <f>D189+D193+D201+D210</f>
        <v>0</v>
      </c>
      <c r="E188" s="326">
        <f>E189+E193+E201+E210</f>
        <v>0</v>
      </c>
      <c r="F188" s="112" t="e">
        <f t="shared" si="56"/>
        <v>#DIV/0!</v>
      </c>
      <c r="G188" s="326">
        <f>G189+G193+G201+G210</f>
        <v>0</v>
      </c>
      <c r="H188" s="326">
        <f>H189+H193+H201+H210</f>
        <v>0</v>
      </c>
      <c r="I188" s="326" t="e">
        <f t="shared" si="57"/>
        <v>#DIV/0!</v>
      </c>
      <c r="J188" s="22">
        <f t="shared" si="61"/>
        <v>0</v>
      </c>
      <c r="K188" s="19">
        <f t="shared" si="62"/>
        <v>0</v>
      </c>
      <c r="L188" s="22">
        <f t="shared" si="40"/>
        <v>0</v>
      </c>
      <c r="M188" s="19">
        <f t="shared" si="63"/>
        <v>0</v>
      </c>
      <c r="N188" s="302"/>
      <c r="O188" s="302"/>
      <c r="P188" s="302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</row>
    <row r="189" spans="1:53" s="296" customFormat="1" ht="21" customHeight="1" x14ac:dyDescent="0.3">
      <c r="A189" s="187" t="s">
        <v>35</v>
      </c>
      <c r="B189" s="327" t="s">
        <v>190</v>
      </c>
      <c r="C189" s="248">
        <f>SUM(C190:C192)</f>
        <v>0</v>
      </c>
      <c r="D189" s="248">
        <f>SUM(D190:D192)</f>
        <v>0</v>
      </c>
      <c r="E189" s="248">
        <f>SUM(E190:E192)</f>
        <v>0</v>
      </c>
      <c r="F189" s="74" t="e">
        <f t="shared" si="56"/>
        <v>#DIV/0!</v>
      </c>
      <c r="G189" s="248">
        <f>SUM(G190:G192)</f>
        <v>0</v>
      </c>
      <c r="H189" s="248">
        <f>SUM(H190:H192)</f>
        <v>0</v>
      </c>
      <c r="I189" s="248" t="e">
        <f t="shared" si="57"/>
        <v>#DIV/0!</v>
      </c>
      <c r="J189" s="22">
        <f t="shared" si="61"/>
        <v>0</v>
      </c>
      <c r="K189" s="19">
        <f t="shared" si="62"/>
        <v>0</v>
      </c>
      <c r="L189" s="22">
        <f t="shared" si="40"/>
        <v>0</v>
      </c>
      <c r="M189" s="19">
        <f t="shared" si="63"/>
        <v>0</v>
      </c>
      <c r="N189" s="258"/>
      <c r="O189" s="258"/>
      <c r="P189" s="253"/>
      <c r="Q189" s="254"/>
      <c r="R189" s="254"/>
      <c r="S189" s="254"/>
      <c r="T189" s="254"/>
      <c r="U189" s="254"/>
      <c r="V189" s="254"/>
      <c r="W189" s="254"/>
      <c r="X189" s="254"/>
      <c r="Y189" s="254"/>
      <c r="Z189" s="254"/>
      <c r="AA189" s="254"/>
      <c r="AB189" s="254"/>
      <c r="AC189" s="254"/>
      <c r="AD189" s="254"/>
      <c r="AE189" s="254"/>
      <c r="AF189" s="254"/>
      <c r="AG189" s="254"/>
      <c r="AH189" s="254"/>
      <c r="AI189" s="254"/>
      <c r="AJ189" s="254"/>
      <c r="AK189" s="254"/>
      <c r="AL189" s="254"/>
      <c r="AM189" s="254"/>
      <c r="AN189" s="254"/>
      <c r="AO189" s="254"/>
      <c r="AP189" s="254"/>
      <c r="AQ189" s="254"/>
      <c r="AR189" s="254"/>
      <c r="AS189" s="254"/>
      <c r="AT189" s="254"/>
      <c r="AU189" s="254"/>
      <c r="AV189" s="254"/>
      <c r="AW189" s="254"/>
      <c r="AX189" s="254"/>
      <c r="AY189" s="254"/>
      <c r="AZ189" s="254"/>
      <c r="BA189" s="254"/>
    </row>
    <row r="190" spans="1:53" s="191" customFormat="1" ht="18.75" x14ac:dyDescent="0.3">
      <c r="A190" s="328" t="s">
        <v>191</v>
      </c>
      <c r="B190" s="211">
        <v>2250132</v>
      </c>
      <c r="C190" s="329"/>
      <c r="D190" s="155">
        <f>H190</f>
        <v>0</v>
      </c>
      <c r="E190" s="148">
        <f>C190-D190</f>
        <v>0</v>
      </c>
      <c r="F190" s="56" t="e">
        <f t="shared" si="56"/>
        <v>#DIV/0!</v>
      </c>
      <c r="G190" s="155"/>
      <c r="H190" s="155"/>
      <c r="I190" s="155" t="e">
        <f t="shared" si="57"/>
        <v>#DIV/0!</v>
      </c>
      <c r="J190" s="22">
        <f t="shared" si="61"/>
        <v>0</v>
      </c>
      <c r="K190" s="19">
        <f t="shared" si="62"/>
        <v>0</v>
      </c>
      <c r="L190" s="22">
        <f t="shared" si="40"/>
        <v>0</v>
      </c>
      <c r="M190" s="19">
        <f t="shared" si="63"/>
        <v>0</v>
      </c>
      <c r="N190" s="180"/>
      <c r="O190" s="180"/>
      <c r="P190" s="180"/>
      <c r="Q190" s="181"/>
      <c r="R190" s="181"/>
      <c r="S190" s="181"/>
      <c r="T190" s="181"/>
      <c r="U190" s="181"/>
      <c r="V190" s="181"/>
      <c r="W190" s="181"/>
      <c r="X190" s="181"/>
      <c r="Y190" s="181"/>
      <c r="Z190" s="181"/>
      <c r="AA190" s="181"/>
      <c r="AB190" s="181"/>
      <c r="AC190" s="181"/>
      <c r="AD190" s="181"/>
      <c r="AE190" s="181"/>
      <c r="AF190" s="181"/>
      <c r="AG190" s="181"/>
      <c r="AH190" s="181"/>
      <c r="AI190" s="181"/>
      <c r="AJ190" s="181"/>
      <c r="AK190" s="181"/>
      <c r="AL190" s="181"/>
      <c r="AM190" s="181"/>
      <c r="AN190" s="181"/>
      <c r="AO190" s="181"/>
      <c r="AP190" s="181"/>
      <c r="AQ190" s="181"/>
      <c r="AR190" s="181"/>
      <c r="AS190" s="181"/>
      <c r="AT190" s="181"/>
      <c r="AU190" s="181"/>
      <c r="AV190" s="181"/>
      <c r="AW190" s="181"/>
      <c r="AX190" s="181"/>
      <c r="AY190" s="181"/>
      <c r="AZ190" s="181"/>
      <c r="BA190" s="181"/>
    </row>
    <row r="191" spans="1:53" s="265" customFormat="1" ht="31.5" x14ac:dyDescent="0.3">
      <c r="A191" s="330" t="s">
        <v>192</v>
      </c>
      <c r="B191" s="178">
        <v>2250134</v>
      </c>
      <c r="C191" s="280"/>
      <c r="D191" s="148">
        <f>H191</f>
        <v>0</v>
      </c>
      <c r="E191" s="148">
        <f>C191-D191</f>
        <v>0</v>
      </c>
      <c r="F191" s="56" t="e">
        <f t="shared" si="56"/>
        <v>#DIV/0!</v>
      </c>
      <c r="G191" s="148"/>
      <c r="H191" s="148"/>
      <c r="I191" s="148" t="e">
        <f t="shared" si="57"/>
        <v>#DIV/0!</v>
      </c>
      <c r="J191" s="22">
        <f t="shared" si="61"/>
        <v>0</v>
      </c>
      <c r="K191" s="19">
        <f t="shared" si="62"/>
        <v>0</v>
      </c>
      <c r="L191" s="22">
        <f t="shared" si="40"/>
        <v>0</v>
      </c>
      <c r="M191" s="19">
        <f t="shared" si="63"/>
        <v>0</v>
      </c>
      <c r="N191" s="264"/>
      <c r="O191" s="264"/>
      <c r="P191" s="264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s="201" customFormat="1" ht="18.75" x14ac:dyDescent="0.3">
      <c r="A192" s="281" t="s">
        <v>193</v>
      </c>
      <c r="B192" s="211">
        <v>2250135</v>
      </c>
      <c r="C192" s="329"/>
      <c r="D192" s="198">
        <f>H192</f>
        <v>0</v>
      </c>
      <c r="E192" s="148">
        <f>C192-D192</f>
        <v>0</v>
      </c>
      <c r="F192" s="56" t="e">
        <f t="shared" si="56"/>
        <v>#DIV/0!</v>
      </c>
      <c r="G192" s="198"/>
      <c r="H192" s="198"/>
      <c r="I192" s="198" t="e">
        <f t="shared" si="57"/>
        <v>#DIV/0!</v>
      </c>
      <c r="J192" s="22">
        <f t="shared" si="61"/>
        <v>0</v>
      </c>
      <c r="K192" s="19">
        <f t="shared" si="62"/>
        <v>0</v>
      </c>
      <c r="L192" s="22">
        <f t="shared" si="40"/>
        <v>0</v>
      </c>
      <c r="M192" s="19">
        <f t="shared" si="63"/>
        <v>0</v>
      </c>
      <c r="N192" s="199"/>
      <c r="O192" s="199"/>
      <c r="P192" s="199"/>
      <c r="Q192" s="200"/>
      <c r="R192" s="200"/>
      <c r="S192" s="200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200"/>
      <c r="AF192" s="200"/>
      <c r="AG192" s="200"/>
      <c r="AH192" s="200"/>
      <c r="AI192" s="200"/>
      <c r="AJ192" s="200"/>
      <c r="AK192" s="200"/>
      <c r="AL192" s="200"/>
      <c r="AM192" s="200"/>
      <c r="AN192" s="200"/>
      <c r="AO192" s="200"/>
      <c r="AP192" s="200"/>
      <c r="AQ192" s="200"/>
      <c r="AR192" s="200"/>
      <c r="AS192" s="200"/>
      <c r="AT192" s="200"/>
      <c r="AU192" s="200"/>
      <c r="AV192" s="200"/>
      <c r="AW192" s="200"/>
      <c r="AX192" s="200"/>
      <c r="AY192" s="200"/>
      <c r="AZ192" s="200"/>
      <c r="BA192" s="200"/>
    </row>
    <row r="193" spans="1:53" s="296" customFormat="1" ht="24" customHeight="1" x14ac:dyDescent="0.3">
      <c r="A193" s="168" t="s">
        <v>37</v>
      </c>
      <c r="B193" s="327" t="s">
        <v>70</v>
      </c>
      <c r="C193" s="248">
        <f>SUM(C194:C198)</f>
        <v>0</v>
      </c>
      <c r="D193" s="248">
        <f t="shared" ref="D193:H193" si="64">SUM(D194:D198)</f>
        <v>0</v>
      </c>
      <c r="E193" s="248">
        <f t="shared" si="64"/>
        <v>0</v>
      </c>
      <c r="F193" s="74" t="e">
        <f>D193/C193*100</f>
        <v>#DIV/0!</v>
      </c>
      <c r="G193" s="248">
        <f>SUM(G194:G198)</f>
        <v>0</v>
      </c>
      <c r="H193" s="248">
        <f t="shared" si="64"/>
        <v>0</v>
      </c>
      <c r="I193" s="248" t="e">
        <f t="shared" si="57"/>
        <v>#DIV/0!</v>
      </c>
      <c r="J193" s="22">
        <f t="shared" si="61"/>
        <v>0</v>
      </c>
      <c r="K193" s="19">
        <f t="shared" si="62"/>
        <v>0</v>
      </c>
      <c r="L193" s="22">
        <f t="shared" si="40"/>
        <v>0</v>
      </c>
      <c r="M193" s="19">
        <f t="shared" si="63"/>
        <v>0</v>
      </c>
      <c r="N193" s="258"/>
      <c r="O193" s="258"/>
      <c r="P193" s="253"/>
      <c r="Q193" s="254"/>
      <c r="R193" s="254"/>
      <c r="S193" s="254"/>
      <c r="T193" s="254"/>
      <c r="U193" s="254"/>
      <c r="V193" s="254"/>
      <c r="W193" s="254"/>
      <c r="X193" s="254"/>
      <c r="Y193" s="254"/>
      <c r="Z193" s="254"/>
      <c r="AA193" s="254"/>
      <c r="AB193" s="254"/>
      <c r="AC193" s="254"/>
      <c r="AD193" s="254"/>
      <c r="AE193" s="254"/>
      <c r="AF193" s="254"/>
      <c r="AG193" s="254"/>
      <c r="AH193" s="254"/>
      <c r="AI193" s="254"/>
      <c r="AJ193" s="254"/>
      <c r="AK193" s="254"/>
      <c r="AL193" s="254"/>
      <c r="AM193" s="254"/>
      <c r="AN193" s="254"/>
      <c r="AO193" s="254"/>
      <c r="AP193" s="254"/>
      <c r="AQ193" s="254"/>
      <c r="AR193" s="254"/>
      <c r="AS193" s="254"/>
      <c r="AT193" s="254"/>
      <c r="AU193" s="254"/>
      <c r="AV193" s="254"/>
      <c r="AW193" s="254"/>
      <c r="AX193" s="254"/>
      <c r="AY193" s="254"/>
      <c r="AZ193" s="254"/>
      <c r="BA193" s="254"/>
    </row>
    <row r="194" spans="1:53" s="331" customFormat="1" ht="18.75" x14ac:dyDescent="0.3">
      <c r="A194" s="281" t="s">
        <v>194</v>
      </c>
      <c r="B194" s="224">
        <v>2260048</v>
      </c>
      <c r="C194" s="329"/>
      <c r="D194" s="155">
        <f>H194</f>
        <v>0</v>
      </c>
      <c r="E194" s="148">
        <f>C194-D194</f>
        <v>0</v>
      </c>
      <c r="F194" s="56" t="e">
        <f t="shared" si="56"/>
        <v>#DIV/0!</v>
      </c>
      <c r="G194" s="198"/>
      <c r="H194" s="198"/>
      <c r="I194" s="198" t="e">
        <f t="shared" si="57"/>
        <v>#DIV/0!</v>
      </c>
      <c r="J194" s="22">
        <f t="shared" si="61"/>
        <v>0</v>
      </c>
      <c r="K194" s="19">
        <f t="shared" si="62"/>
        <v>0</v>
      </c>
      <c r="L194" s="22">
        <f t="shared" si="40"/>
        <v>0</v>
      </c>
      <c r="M194" s="19">
        <f t="shared" si="63"/>
        <v>0</v>
      </c>
      <c r="N194" s="253"/>
      <c r="O194" s="253"/>
      <c r="P194" s="253"/>
      <c r="Q194" s="254"/>
      <c r="R194" s="254"/>
      <c r="S194" s="254"/>
      <c r="T194" s="254"/>
      <c r="U194" s="254"/>
      <c r="V194" s="254"/>
      <c r="W194" s="254"/>
      <c r="X194" s="254"/>
      <c r="Y194" s="254"/>
      <c r="Z194" s="254"/>
      <c r="AA194" s="254"/>
      <c r="AB194" s="254"/>
      <c r="AC194" s="254"/>
      <c r="AD194" s="254"/>
      <c r="AE194" s="254"/>
      <c r="AF194" s="254"/>
      <c r="AG194" s="254"/>
      <c r="AH194" s="254"/>
      <c r="AI194" s="254"/>
      <c r="AJ194" s="254"/>
      <c r="AK194" s="254"/>
      <c r="AL194" s="254"/>
      <c r="AM194" s="254"/>
      <c r="AN194" s="254"/>
      <c r="AO194" s="254"/>
      <c r="AP194" s="254"/>
      <c r="AQ194" s="254"/>
      <c r="AR194" s="254"/>
      <c r="AS194" s="254"/>
      <c r="AT194" s="254"/>
      <c r="AU194" s="254"/>
      <c r="AV194" s="254"/>
      <c r="AW194" s="254"/>
      <c r="AX194" s="254"/>
      <c r="AY194" s="254"/>
      <c r="AZ194" s="254"/>
      <c r="BA194" s="254"/>
    </row>
    <row r="195" spans="1:53" s="331" customFormat="1" ht="18.75" x14ac:dyDescent="0.3">
      <c r="A195" s="279" t="s">
        <v>133</v>
      </c>
      <c r="B195" s="224">
        <v>2260034</v>
      </c>
      <c r="C195" s="329"/>
      <c r="D195" s="155"/>
      <c r="E195" s="148">
        <f>C195-D195</f>
        <v>0</v>
      </c>
      <c r="F195" s="56"/>
      <c r="G195" s="198"/>
      <c r="H195" s="198"/>
      <c r="I195" s="198"/>
      <c r="J195" s="22"/>
      <c r="K195" s="19"/>
      <c r="L195" s="22">
        <f t="shared" si="40"/>
        <v>0</v>
      </c>
      <c r="M195" s="19"/>
      <c r="N195" s="253"/>
      <c r="O195" s="253"/>
      <c r="P195" s="253"/>
      <c r="Q195" s="254"/>
      <c r="R195" s="254"/>
      <c r="S195" s="254"/>
      <c r="T195" s="254"/>
      <c r="U195" s="254"/>
      <c r="V195" s="254"/>
      <c r="W195" s="254"/>
      <c r="X195" s="254"/>
      <c r="Y195" s="254"/>
      <c r="Z195" s="254"/>
      <c r="AA195" s="254"/>
      <c r="AB195" s="254"/>
      <c r="AC195" s="254"/>
      <c r="AD195" s="254"/>
      <c r="AE195" s="254"/>
      <c r="AF195" s="254"/>
      <c r="AG195" s="254"/>
      <c r="AH195" s="254"/>
      <c r="AI195" s="254"/>
      <c r="AJ195" s="254"/>
      <c r="AK195" s="254"/>
      <c r="AL195" s="254"/>
      <c r="AM195" s="254"/>
      <c r="AN195" s="254"/>
      <c r="AO195" s="254"/>
      <c r="AP195" s="254"/>
      <c r="AQ195" s="254"/>
      <c r="AR195" s="254"/>
      <c r="AS195" s="254"/>
      <c r="AT195" s="254"/>
      <c r="AU195" s="254"/>
      <c r="AV195" s="254"/>
      <c r="AW195" s="254"/>
      <c r="AX195" s="254"/>
      <c r="AY195" s="254"/>
      <c r="AZ195" s="254"/>
      <c r="BA195" s="254"/>
    </row>
    <row r="196" spans="1:53" s="191" customFormat="1" ht="31.5" x14ac:dyDescent="0.3">
      <c r="A196" s="299" t="s">
        <v>195</v>
      </c>
      <c r="B196" s="207">
        <v>2260336</v>
      </c>
      <c r="C196" s="332"/>
      <c r="D196" s="155">
        <f>H196</f>
        <v>0</v>
      </c>
      <c r="E196" s="148">
        <f>C196-D196</f>
        <v>0</v>
      </c>
      <c r="F196" s="56" t="e">
        <f>D196/C196*100</f>
        <v>#DIV/0!</v>
      </c>
      <c r="G196" s="155"/>
      <c r="H196" s="155"/>
      <c r="I196" s="155" t="e">
        <f>H196/G196*100</f>
        <v>#DIV/0!</v>
      </c>
      <c r="J196" s="22">
        <f>G196-H196</f>
        <v>0</v>
      </c>
      <c r="K196" s="19">
        <f>C196</f>
        <v>0</v>
      </c>
      <c r="L196" s="22">
        <f t="shared" si="40"/>
        <v>0</v>
      </c>
      <c r="M196" s="19">
        <f>K196-L196</f>
        <v>0</v>
      </c>
      <c r="N196" s="180"/>
      <c r="O196" s="180"/>
      <c r="P196" s="180"/>
      <c r="Q196" s="181"/>
      <c r="R196" s="181"/>
      <c r="S196" s="181"/>
      <c r="T196" s="181"/>
      <c r="U196" s="181"/>
      <c r="V196" s="181"/>
      <c r="W196" s="181"/>
      <c r="X196" s="181"/>
      <c r="Y196" s="181"/>
      <c r="Z196" s="181"/>
      <c r="AA196" s="181"/>
      <c r="AB196" s="181"/>
      <c r="AC196" s="181"/>
      <c r="AD196" s="181"/>
      <c r="AE196" s="181"/>
      <c r="AF196" s="181"/>
      <c r="AG196" s="181"/>
      <c r="AH196" s="181"/>
      <c r="AI196" s="181"/>
      <c r="AJ196" s="181"/>
      <c r="AK196" s="181"/>
      <c r="AL196" s="181"/>
      <c r="AM196" s="181"/>
      <c r="AN196" s="181"/>
      <c r="AO196" s="181"/>
      <c r="AP196" s="181"/>
      <c r="AQ196" s="181"/>
      <c r="AR196" s="181"/>
      <c r="AS196" s="181"/>
      <c r="AT196" s="181"/>
      <c r="AU196" s="181"/>
      <c r="AV196" s="181"/>
      <c r="AW196" s="181"/>
      <c r="AX196" s="181"/>
      <c r="AY196" s="181"/>
      <c r="AZ196" s="181"/>
      <c r="BA196" s="181"/>
    </row>
    <row r="197" spans="1:53" s="201" customFormat="1" ht="22.5" customHeight="1" x14ac:dyDescent="0.3">
      <c r="A197" s="279" t="s">
        <v>196</v>
      </c>
      <c r="B197" s="224">
        <v>2260382</v>
      </c>
      <c r="C197" s="333"/>
      <c r="D197" s="198">
        <f>H197</f>
        <v>0</v>
      </c>
      <c r="E197" s="148">
        <f>C197-D197</f>
        <v>0</v>
      </c>
      <c r="F197" s="56" t="e">
        <f>D197/C197*100</f>
        <v>#DIV/0!</v>
      </c>
      <c r="G197" s="198"/>
      <c r="H197" s="198"/>
      <c r="I197" s="198" t="e">
        <f>H197/G197*100</f>
        <v>#DIV/0!</v>
      </c>
      <c r="J197" s="22">
        <f>G197-H197</f>
        <v>0</v>
      </c>
      <c r="K197" s="19">
        <f>C197</f>
        <v>0</v>
      </c>
      <c r="L197" s="22">
        <f t="shared" si="40"/>
        <v>0</v>
      </c>
      <c r="M197" s="19">
        <f>K197-L197</f>
        <v>0</v>
      </c>
      <c r="N197" s="199"/>
      <c r="O197" s="199"/>
      <c r="P197" s="199"/>
      <c r="Q197" s="200"/>
      <c r="R197" s="200"/>
      <c r="S197" s="200"/>
      <c r="T197" s="200"/>
      <c r="U197" s="200"/>
      <c r="V197" s="200"/>
      <c r="W197" s="200"/>
      <c r="X197" s="200"/>
      <c r="Y197" s="200"/>
      <c r="Z197" s="200"/>
      <c r="AA197" s="200"/>
      <c r="AB197" s="200"/>
      <c r="AC197" s="200"/>
      <c r="AD197" s="200"/>
      <c r="AE197" s="200"/>
      <c r="AF197" s="200"/>
      <c r="AG197" s="200"/>
      <c r="AH197" s="200"/>
      <c r="AI197" s="200"/>
      <c r="AJ197" s="200"/>
      <c r="AK197" s="200"/>
      <c r="AL197" s="200"/>
      <c r="AM197" s="200"/>
      <c r="AN197" s="200"/>
      <c r="AO197" s="200"/>
      <c r="AP197" s="200"/>
      <c r="AQ197" s="200"/>
      <c r="AR197" s="200"/>
      <c r="AS197" s="200"/>
      <c r="AT197" s="200"/>
      <c r="AU197" s="200"/>
      <c r="AV197" s="200"/>
      <c r="AW197" s="200"/>
      <c r="AX197" s="200"/>
      <c r="AY197" s="200"/>
      <c r="AZ197" s="200"/>
      <c r="BA197" s="200"/>
    </row>
    <row r="198" spans="1:53" s="201" customFormat="1" ht="22.5" customHeight="1" x14ac:dyDescent="0.3">
      <c r="A198" s="279" t="s">
        <v>197</v>
      </c>
      <c r="B198" s="224">
        <v>2260529</v>
      </c>
      <c r="C198" s="333"/>
      <c r="D198" s="198">
        <f>H198</f>
        <v>0</v>
      </c>
      <c r="E198" s="148">
        <f>C198-D198</f>
        <v>0</v>
      </c>
      <c r="F198" s="56" t="e">
        <f>D198/C198*100</f>
        <v>#DIV/0!</v>
      </c>
      <c r="G198" s="198"/>
      <c r="H198" s="198"/>
      <c r="I198" s="198" t="e">
        <f>H198/G198*100</f>
        <v>#DIV/0!</v>
      </c>
      <c r="J198" s="22">
        <f>G198-H198</f>
        <v>0</v>
      </c>
      <c r="K198" s="19">
        <f>C198</f>
        <v>0</v>
      </c>
      <c r="L198" s="22">
        <f t="shared" si="40"/>
        <v>0</v>
      </c>
      <c r="M198" s="19">
        <f>K198-L198</f>
        <v>0</v>
      </c>
      <c r="N198" s="199"/>
      <c r="O198" s="199"/>
      <c r="P198" s="199"/>
      <c r="Q198" s="200"/>
      <c r="R198" s="200"/>
      <c r="S198" s="200"/>
      <c r="T198" s="200"/>
      <c r="U198" s="200"/>
      <c r="V198" s="200"/>
      <c r="W198" s="200"/>
      <c r="X198" s="200"/>
      <c r="Y198" s="200"/>
      <c r="Z198" s="200"/>
      <c r="AA198" s="200"/>
      <c r="AB198" s="200"/>
      <c r="AC198" s="200"/>
      <c r="AD198" s="200"/>
      <c r="AE198" s="200"/>
      <c r="AF198" s="200"/>
      <c r="AG198" s="200"/>
      <c r="AH198" s="200"/>
      <c r="AI198" s="200"/>
      <c r="AJ198" s="200"/>
      <c r="AK198" s="200"/>
      <c r="AL198" s="200"/>
      <c r="AM198" s="200"/>
      <c r="AN198" s="200"/>
      <c r="AO198" s="200"/>
      <c r="AP198" s="200"/>
      <c r="AQ198" s="200"/>
      <c r="AR198" s="200"/>
      <c r="AS198" s="200"/>
      <c r="AT198" s="200"/>
      <c r="AU198" s="200"/>
      <c r="AV198" s="200"/>
      <c r="AW198" s="200"/>
      <c r="AX198" s="200"/>
      <c r="AY198" s="200"/>
      <c r="AZ198" s="200"/>
      <c r="BA198" s="200"/>
    </row>
    <row r="199" spans="1:53" s="163" customFormat="1" ht="21.75" customHeight="1" x14ac:dyDescent="0.25">
      <c r="A199" s="187" t="s">
        <v>198</v>
      </c>
      <c r="B199" s="334" t="s">
        <v>199</v>
      </c>
      <c r="C199" s="248">
        <f t="shared" ref="C199:K199" si="65">SUM(C200:C207)</f>
        <v>0</v>
      </c>
      <c r="D199" s="248">
        <f t="shared" si="65"/>
        <v>0</v>
      </c>
      <c r="E199" s="248">
        <f t="shared" si="65"/>
        <v>0</v>
      </c>
      <c r="F199" s="248" t="e">
        <f t="shared" si="65"/>
        <v>#DIV/0!</v>
      </c>
      <c r="G199" s="248">
        <f t="shared" si="65"/>
        <v>0</v>
      </c>
      <c r="H199" s="248">
        <f t="shared" si="65"/>
        <v>0</v>
      </c>
      <c r="I199" s="248" t="e">
        <f t="shared" si="65"/>
        <v>#DIV/0!</v>
      </c>
      <c r="J199" s="248">
        <f t="shared" si="65"/>
        <v>0</v>
      </c>
      <c r="K199" s="248">
        <f t="shared" si="65"/>
        <v>0</v>
      </c>
      <c r="L199" s="22">
        <f t="shared" si="40"/>
        <v>0</v>
      </c>
      <c r="M199" s="248">
        <f>SUM(M200:M207)</f>
        <v>0</v>
      </c>
      <c r="N199" s="248">
        <f>SUM(N200:N207)</f>
        <v>0</v>
      </c>
      <c r="O199" s="248">
        <f>SUM(O200:O207)</f>
        <v>0</v>
      </c>
      <c r="P199" s="248">
        <f>SUM(P200:P207)</f>
        <v>0</v>
      </c>
      <c r="Q199" s="157"/>
      <c r="R199" s="157"/>
      <c r="S199" s="157"/>
      <c r="T199" s="157"/>
      <c r="U199" s="157"/>
      <c r="V199" s="157"/>
      <c r="W199" s="157"/>
      <c r="X199" s="157"/>
      <c r="Y199" s="157"/>
      <c r="Z199" s="157"/>
      <c r="AA199" s="157"/>
      <c r="AB199" s="157"/>
      <c r="AC199" s="157"/>
      <c r="AD199" s="157"/>
      <c r="AE199" s="157"/>
      <c r="AF199" s="157"/>
      <c r="AG199" s="157"/>
      <c r="AH199" s="157"/>
      <c r="AI199" s="157"/>
      <c r="AJ199" s="157"/>
      <c r="AK199" s="157"/>
      <c r="AL199" s="157"/>
      <c r="AM199" s="157"/>
      <c r="AN199" s="157"/>
      <c r="AO199" s="157"/>
      <c r="AP199" s="157"/>
      <c r="AQ199" s="157"/>
      <c r="AR199" s="157"/>
      <c r="AS199" s="157"/>
      <c r="AT199" s="157"/>
      <c r="AU199" s="157"/>
      <c r="AV199" s="157"/>
      <c r="AW199" s="157"/>
      <c r="AX199" s="157"/>
      <c r="AY199" s="157"/>
      <c r="AZ199" s="157"/>
      <c r="BA199" s="157"/>
    </row>
    <row r="200" spans="1:53" s="157" customFormat="1" ht="21.75" customHeight="1" x14ac:dyDescent="0.3">
      <c r="A200" s="301" t="s">
        <v>200</v>
      </c>
      <c r="B200" s="335">
        <v>2960017</v>
      </c>
      <c r="C200" s="336"/>
      <c r="D200" s="155">
        <f t="shared" ref="D200" si="66">H200</f>
        <v>0</v>
      </c>
      <c r="E200" s="148">
        <f t="shared" ref="E200" si="67">C200-D200</f>
        <v>0</v>
      </c>
      <c r="F200" s="56" t="e">
        <f t="shared" ref="F200" si="68">D200/C200*100</f>
        <v>#DIV/0!</v>
      </c>
      <c r="G200" s="336"/>
      <c r="H200" s="336"/>
      <c r="I200" s="155" t="e">
        <f t="shared" ref="I200" si="69">H200/G200*100</f>
        <v>#DIV/0!</v>
      </c>
      <c r="J200" s="307"/>
      <c r="K200" s="19"/>
      <c r="L200" s="22">
        <f t="shared" si="40"/>
        <v>0</v>
      </c>
      <c r="M200" s="19"/>
      <c r="N200" s="156"/>
      <c r="O200" s="156"/>
      <c r="P200" s="156"/>
    </row>
    <row r="201" spans="1:53" s="163" customFormat="1" ht="21.75" customHeight="1" x14ac:dyDescent="0.25">
      <c r="A201" s="187" t="s">
        <v>41</v>
      </c>
      <c r="B201" s="334" t="s">
        <v>201</v>
      </c>
      <c r="C201" s="248">
        <f t="shared" ref="C201:K201" si="70">SUM(C202:C209)</f>
        <v>0</v>
      </c>
      <c r="D201" s="248">
        <f t="shared" si="70"/>
        <v>0</v>
      </c>
      <c r="E201" s="248">
        <f t="shared" si="70"/>
        <v>0</v>
      </c>
      <c r="F201" s="248" t="e">
        <f t="shared" si="70"/>
        <v>#DIV/0!</v>
      </c>
      <c r="G201" s="248">
        <f t="shared" si="70"/>
        <v>0</v>
      </c>
      <c r="H201" s="248">
        <f t="shared" si="70"/>
        <v>0</v>
      </c>
      <c r="I201" s="248" t="e">
        <f t="shared" si="70"/>
        <v>#DIV/0!</v>
      </c>
      <c r="J201" s="248">
        <f t="shared" si="70"/>
        <v>0</v>
      </c>
      <c r="K201" s="248">
        <f t="shared" si="70"/>
        <v>0</v>
      </c>
      <c r="L201" s="22">
        <f t="shared" si="40"/>
        <v>0</v>
      </c>
      <c r="M201" s="248">
        <f>SUM(M202:M209)</f>
        <v>0</v>
      </c>
      <c r="N201" s="248">
        <f>SUM(N202:N209)</f>
        <v>0</v>
      </c>
      <c r="O201" s="248">
        <f>SUM(O202:O209)</f>
        <v>0</v>
      </c>
      <c r="P201" s="248">
        <f>SUM(P202:P209)</f>
        <v>0</v>
      </c>
      <c r="Q201" s="157"/>
      <c r="R201" s="157"/>
      <c r="S201" s="157"/>
      <c r="T201" s="157"/>
      <c r="U201" s="157"/>
      <c r="V201" s="157"/>
      <c r="W201" s="157"/>
      <c r="X201" s="157"/>
      <c r="Y201" s="157"/>
      <c r="Z201" s="157"/>
      <c r="AA201" s="157"/>
      <c r="AB201" s="157"/>
      <c r="AC201" s="157"/>
      <c r="AD201" s="157"/>
      <c r="AE201" s="157"/>
      <c r="AF201" s="157"/>
      <c r="AG201" s="157"/>
      <c r="AH201" s="157"/>
      <c r="AI201" s="157"/>
      <c r="AJ201" s="157"/>
      <c r="AK201" s="157"/>
      <c r="AL201" s="157"/>
      <c r="AM201" s="157"/>
      <c r="AN201" s="157"/>
      <c r="AO201" s="157"/>
      <c r="AP201" s="157"/>
      <c r="AQ201" s="157"/>
      <c r="AR201" s="157"/>
      <c r="AS201" s="157"/>
      <c r="AT201" s="157"/>
      <c r="AU201" s="157"/>
      <c r="AV201" s="157"/>
      <c r="AW201" s="157"/>
      <c r="AX201" s="157"/>
      <c r="AY201" s="157"/>
      <c r="AZ201" s="157"/>
      <c r="BA201" s="157"/>
    </row>
    <row r="202" spans="1:53" s="157" customFormat="1" ht="21.75" customHeight="1" x14ac:dyDescent="0.3">
      <c r="A202" s="301" t="s">
        <v>202</v>
      </c>
      <c r="B202" s="335">
        <v>3100004</v>
      </c>
      <c r="C202" s="336"/>
      <c r="D202" s="155">
        <f t="shared" ref="D202:D209" si="71">H202</f>
        <v>0</v>
      </c>
      <c r="E202" s="148">
        <f t="shared" ref="E202:E209" si="72">C202-D202</f>
        <v>0</v>
      </c>
      <c r="F202" s="56" t="e">
        <f t="shared" ref="F202:F209" si="73">D202/C202*100</f>
        <v>#DIV/0!</v>
      </c>
      <c r="G202" s="336"/>
      <c r="H202" s="336"/>
      <c r="I202" s="155" t="e">
        <f t="shared" ref="I202:I209" si="74">H202/G202*100</f>
        <v>#DIV/0!</v>
      </c>
      <c r="J202" s="307"/>
      <c r="K202" s="19"/>
      <c r="L202" s="22">
        <f t="shared" ref="L202:L266" si="75">H202-D202</f>
        <v>0</v>
      </c>
      <c r="M202" s="19"/>
      <c r="N202" s="156"/>
      <c r="O202" s="156"/>
      <c r="P202" s="156"/>
    </row>
    <row r="203" spans="1:53" s="191" customFormat="1" ht="31.5" x14ac:dyDescent="0.3">
      <c r="A203" s="301" t="s">
        <v>203</v>
      </c>
      <c r="B203" s="335">
        <v>3100014</v>
      </c>
      <c r="C203" s="337"/>
      <c r="D203" s="155">
        <f t="shared" si="71"/>
        <v>0</v>
      </c>
      <c r="E203" s="148">
        <f t="shared" si="72"/>
        <v>0</v>
      </c>
      <c r="F203" s="56" t="e">
        <f t="shared" si="73"/>
        <v>#DIV/0!</v>
      </c>
      <c r="G203" s="155"/>
      <c r="H203" s="155"/>
      <c r="I203" s="155" t="e">
        <f t="shared" si="74"/>
        <v>#DIV/0!</v>
      </c>
      <c r="J203" s="22">
        <f>G203-H203</f>
        <v>0</v>
      </c>
      <c r="K203" s="19">
        <f>C203</f>
        <v>0</v>
      </c>
      <c r="L203" s="22">
        <f t="shared" si="75"/>
        <v>0</v>
      </c>
      <c r="M203" s="19">
        <f>K203-L203</f>
        <v>0</v>
      </c>
      <c r="N203" s="180"/>
      <c r="O203" s="180"/>
      <c r="P203" s="180"/>
      <c r="Q203" s="181"/>
      <c r="R203" s="181"/>
      <c r="S203" s="181"/>
      <c r="T203" s="181"/>
      <c r="U203" s="181"/>
      <c r="V203" s="181"/>
      <c r="W203" s="181"/>
      <c r="X203" s="181"/>
      <c r="Y203" s="181"/>
      <c r="Z203" s="181"/>
      <c r="AA203" s="181"/>
      <c r="AB203" s="181"/>
      <c r="AC203" s="181"/>
      <c r="AD203" s="181"/>
      <c r="AE203" s="181"/>
      <c r="AF203" s="181"/>
      <c r="AG203" s="181"/>
      <c r="AH203" s="181"/>
      <c r="AI203" s="181"/>
      <c r="AJ203" s="181"/>
      <c r="AK203" s="181"/>
      <c r="AL203" s="181"/>
      <c r="AM203" s="181"/>
      <c r="AN203" s="181"/>
      <c r="AO203" s="181"/>
      <c r="AP203" s="181"/>
      <c r="AQ203" s="181"/>
      <c r="AR203" s="181"/>
      <c r="AS203" s="181"/>
      <c r="AT203" s="181"/>
      <c r="AU203" s="181"/>
      <c r="AV203" s="181"/>
      <c r="AW203" s="181"/>
      <c r="AX203" s="181"/>
      <c r="AY203" s="181"/>
      <c r="AZ203" s="181"/>
      <c r="BA203" s="181"/>
    </row>
    <row r="204" spans="1:53" s="191" customFormat="1" ht="18.75" x14ac:dyDescent="0.3">
      <c r="A204" s="301" t="s">
        <v>204</v>
      </c>
      <c r="B204" s="224">
        <v>3100016</v>
      </c>
      <c r="C204" s="337"/>
      <c r="D204" s="155">
        <f t="shared" si="71"/>
        <v>0</v>
      </c>
      <c r="E204" s="148">
        <f t="shared" si="72"/>
        <v>0</v>
      </c>
      <c r="F204" s="56" t="e">
        <f t="shared" si="73"/>
        <v>#DIV/0!</v>
      </c>
      <c r="G204" s="155"/>
      <c r="H204" s="155"/>
      <c r="I204" s="155" t="e">
        <f t="shared" si="74"/>
        <v>#DIV/0!</v>
      </c>
      <c r="J204" s="22"/>
      <c r="K204" s="19"/>
      <c r="L204" s="22">
        <f t="shared" si="75"/>
        <v>0</v>
      </c>
      <c r="M204" s="19"/>
      <c r="N204" s="180"/>
      <c r="O204" s="180"/>
      <c r="P204" s="180"/>
      <c r="Q204" s="181"/>
      <c r="R204" s="181"/>
      <c r="S204" s="181"/>
      <c r="T204" s="181"/>
      <c r="U204" s="181"/>
      <c r="V204" s="181"/>
      <c r="W204" s="181"/>
      <c r="X204" s="181"/>
      <c r="Y204" s="181"/>
      <c r="Z204" s="181"/>
      <c r="AA204" s="181"/>
      <c r="AB204" s="181"/>
      <c r="AC204" s="181"/>
      <c r="AD204" s="181"/>
      <c r="AE204" s="181"/>
      <c r="AF204" s="181"/>
      <c r="AG204" s="181"/>
      <c r="AH204" s="181"/>
      <c r="AI204" s="181"/>
      <c r="AJ204" s="181"/>
      <c r="AK204" s="181"/>
      <c r="AL204" s="181"/>
      <c r="AM204" s="181"/>
      <c r="AN204" s="181"/>
      <c r="AO204" s="181"/>
      <c r="AP204" s="181"/>
      <c r="AQ204" s="181"/>
      <c r="AR204" s="181"/>
      <c r="AS204" s="181"/>
      <c r="AT204" s="181"/>
      <c r="AU204" s="181"/>
      <c r="AV204" s="181"/>
      <c r="AW204" s="181"/>
      <c r="AX204" s="181"/>
      <c r="AY204" s="181"/>
      <c r="AZ204" s="181"/>
      <c r="BA204" s="181"/>
    </row>
    <row r="205" spans="1:53" s="191" customFormat="1" ht="18.75" x14ac:dyDescent="0.3">
      <c r="A205" s="301" t="s">
        <v>205</v>
      </c>
      <c r="B205" s="224">
        <v>3100020</v>
      </c>
      <c r="C205" s="337"/>
      <c r="D205" s="155">
        <f t="shared" si="71"/>
        <v>0</v>
      </c>
      <c r="E205" s="148">
        <f t="shared" si="72"/>
        <v>0</v>
      </c>
      <c r="F205" s="56" t="e">
        <f t="shared" si="73"/>
        <v>#DIV/0!</v>
      </c>
      <c r="G205" s="155"/>
      <c r="H205" s="155"/>
      <c r="I205" s="155" t="e">
        <f t="shared" si="74"/>
        <v>#DIV/0!</v>
      </c>
      <c r="J205" s="22"/>
      <c r="K205" s="19"/>
      <c r="L205" s="22">
        <f t="shared" si="75"/>
        <v>0</v>
      </c>
      <c r="M205" s="19"/>
      <c r="N205" s="180"/>
      <c r="O205" s="180"/>
      <c r="P205" s="180"/>
      <c r="Q205" s="181"/>
      <c r="R205" s="181"/>
      <c r="S205" s="181"/>
      <c r="T205" s="181"/>
      <c r="U205" s="181"/>
      <c r="V205" s="181"/>
      <c r="W205" s="181"/>
      <c r="X205" s="181"/>
      <c r="Y205" s="181"/>
      <c r="Z205" s="181"/>
      <c r="AA205" s="181"/>
      <c r="AB205" s="181"/>
      <c r="AC205" s="181"/>
      <c r="AD205" s="181"/>
      <c r="AE205" s="181"/>
      <c r="AF205" s="181"/>
      <c r="AG205" s="181"/>
      <c r="AH205" s="181"/>
      <c r="AI205" s="181"/>
      <c r="AJ205" s="181"/>
      <c r="AK205" s="181"/>
      <c r="AL205" s="181"/>
      <c r="AM205" s="181"/>
      <c r="AN205" s="181"/>
      <c r="AO205" s="181"/>
      <c r="AP205" s="181"/>
      <c r="AQ205" s="181"/>
      <c r="AR205" s="181"/>
      <c r="AS205" s="181"/>
      <c r="AT205" s="181"/>
      <c r="AU205" s="181"/>
      <c r="AV205" s="181"/>
      <c r="AW205" s="181"/>
      <c r="AX205" s="181"/>
      <c r="AY205" s="181"/>
      <c r="AZ205" s="181"/>
      <c r="BA205" s="181"/>
    </row>
    <row r="206" spans="1:53" s="191" customFormat="1" ht="18.75" x14ac:dyDescent="0.3">
      <c r="A206" s="301" t="s">
        <v>206</v>
      </c>
      <c r="B206" s="335">
        <v>3100026</v>
      </c>
      <c r="C206" s="337"/>
      <c r="D206" s="155">
        <f t="shared" si="71"/>
        <v>0</v>
      </c>
      <c r="E206" s="148">
        <f t="shared" si="72"/>
        <v>0</v>
      </c>
      <c r="F206" s="56" t="e">
        <f t="shared" si="73"/>
        <v>#DIV/0!</v>
      </c>
      <c r="G206" s="155"/>
      <c r="H206" s="155"/>
      <c r="I206" s="155" t="e">
        <f t="shared" si="74"/>
        <v>#DIV/0!</v>
      </c>
      <c r="J206" s="22"/>
      <c r="K206" s="19"/>
      <c r="L206" s="22">
        <f t="shared" si="75"/>
        <v>0</v>
      </c>
      <c r="M206" s="19"/>
      <c r="N206" s="180"/>
      <c r="O206" s="180"/>
      <c r="P206" s="180"/>
      <c r="Q206" s="181"/>
      <c r="R206" s="181"/>
      <c r="S206" s="181"/>
      <c r="T206" s="181"/>
      <c r="U206" s="181"/>
      <c r="V206" s="181"/>
      <c r="W206" s="181"/>
      <c r="X206" s="181"/>
      <c r="Y206" s="181"/>
      <c r="Z206" s="181"/>
      <c r="AA206" s="181"/>
      <c r="AB206" s="181"/>
      <c r="AC206" s="181"/>
      <c r="AD206" s="181"/>
      <c r="AE206" s="181"/>
      <c r="AF206" s="181"/>
      <c r="AG206" s="181"/>
      <c r="AH206" s="181"/>
      <c r="AI206" s="181"/>
      <c r="AJ206" s="181"/>
      <c r="AK206" s="181"/>
      <c r="AL206" s="181"/>
      <c r="AM206" s="181"/>
      <c r="AN206" s="181"/>
      <c r="AO206" s="181"/>
      <c r="AP206" s="181"/>
      <c r="AQ206" s="181"/>
      <c r="AR206" s="181"/>
      <c r="AS206" s="181"/>
      <c r="AT206" s="181"/>
      <c r="AU206" s="181"/>
      <c r="AV206" s="181"/>
      <c r="AW206" s="181"/>
      <c r="AX206" s="181"/>
      <c r="AY206" s="181"/>
      <c r="AZ206" s="181"/>
      <c r="BA206" s="181"/>
    </row>
    <row r="207" spans="1:53" s="191" customFormat="1" ht="18.75" x14ac:dyDescent="0.3">
      <c r="A207" s="301" t="s">
        <v>45</v>
      </c>
      <c r="B207" s="335">
        <v>3100035</v>
      </c>
      <c r="C207" s="337"/>
      <c r="D207" s="155">
        <f t="shared" si="71"/>
        <v>0</v>
      </c>
      <c r="E207" s="148">
        <f t="shared" si="72"/>
        <v>0</v>
      </c>
      <c r="F207" s="56" t="e">
        <f t="shared" si="73"/>
        <v>#DIV/0!</v>
      </c>
      <c r="G207" s="155"/>
      <c r="H207" s="155"/>
      <c r="I207" s="155" t="e">
        <f t="shared" si="74"/>
        <v>#DIV/0!</v>
      </c>
      <c r="J207" s="22"/>
      <c r="K207" s="19"/>
      <c r="L207" s="22">
        <f t="shared" si="75"/>
        <v>0</v>
      </c>
      <c r="M207" s="19"/>
      <c r="N207" s="180"/>
      <c r="O207" s="180"/>
      <c r="P207" s="180"/>
      <c r="Q207" s="181"/>
      <c r="R207" s="181"/>
      <c r="S207" s="181"/>
      <c r="T207" s="181"/>
      <c r="U207" s="181"/>
      <c r="V207" s="181"/>
      <c r="W207" s="181"/>
      <c r="X207" s="181"/>
      <c r="Y207" s="181"/>
      <c r="Z207" s="181"/>
      <c r="AA207" s="181"/>
      <c r="AB207" s="181"/>
      <c r="AC207" s="181"/>
      <c r="AD207" s="181"/>
      <c r="AE207" s="181"/>
      <c r="AF207" s="181"/>
      <c r="AG207" s="181"/>
      <c r="AH207" s="181"/>
      <c r="AI207" s="181"/>
      <c r="AJ207" s="181"/>
      <c r="AK207" s="181"/>
      <c r="AL207" s="181"/>
      <c r="AM207" s="181"/>
      <c r="AN207" s="181"/>
      <c r="AO207" s="181"/>
      <c r="AP207" s="181"/>
      <c r="AQ207" s="181"/>
      <c r="AR207" s="181"/>
      <c r="AS207" s="181"/>
      <c r="AT207" s="181"/>
      <c r="AU207" s="181"/>
      <c r="AV207" s="181"/>
      <c r="AW207" s="181"/>
      <c r="AX207" s="181"/>
      <c r="AY207" s="181"/>
      <c r="AZ207" s="181"/>
      <c r="BA207" s="181"/>
    </row>
    <row r="208" spans="1:53" s="265" customFormat="1" ht="18.75" x14ac:dyDescent="0.3">
      <c r="A208" s="301" t="s">
        <v>207</v>
      </c>
      <c r="B208" s="224">
        <v>3100039</v>
      </c>
      <c r="C208" s="280"/>
      <c r="D208" s="155">
        <f t="shared" si="71"/>
        <v>0</v>
      </c>
      <c r="E208" s="148">
        <f t="shared" si="72"/>
        <v>0</v>
      </c>
      <c r="F208" s="56" t="e">
        <f t="shared" si="73"/>
        <v>#DIV/0!</v>
      </c>
      <c r="G208" s="148"/>
      <c r="H208" s="148"/>
      <c r="I208" s="155" t="e">
        <f t="shared" si="74"/>
        <v>#DIV/0!</v>
      </c>
      <c r="J208" s="22">
        <f>G208-H208</f>
        <v>0</v>
      </c>
      <c r="K208" s="19">
        <f>C208</f>
        <v>0</v>
      </c>
      <c r="L208" s="22">
        <f t="shared" si="75"/>
        <v>0</v>
      </c>
      <c r="M208" s="19">
        <f>K208-L208</f>
        <v>0</v>
      </c>
      <c r="N208" s="264"/>
      <c r="O208" s="264"/>
      <c r="P208" s="264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s="181" customFormat="1" ht="18.75" x14ac:dyDescent="0.3">
      <c r="A209" s="208" t="s">
        <v>208</v>
      </c>
      <c r="B209" s="245">
        <v>3100121</v>
      </c>
      <c r="C209" s="162"/>
      <c r="D209" s="155">
        <f t="shared" si="71"/>
        <v>0</v>
      </c>
      <c r="E209" s="148">
        <f t="shared" si="72"/>
        <v>0</v>
      </c>
      <c r="F209" s="56" t="e">
        <f t="shared" si="73"/>
        <v>#DIV/0!</v>
      </c>
      <c r="G209" s="155"/>
      <c r="H209" s="155"/>
      <c r="I209" s="155" t="e">
        <f t="shared" si="74"/>
        <v>#DIV/0!</v>
      </c>
      <c r="J209" s="22">
        <f>G209-H209</f>
        <v>0</v>
      </c>
      <c r="K209" s="19">
        <f>C209</f>
        <v>0</v>
      </c>
      <c r="L209" s="22">
        <f t="shared" si="75"/>
        <v>0</v>
      </c>
      <c r="M209" s="19">
        <f>K209-L209</f>
        <v>0</v>
      </c>
      <c r="N209" s="180"/>
      <c r="O209" s="180"/>
      <c r="P209" s="180"/>
    </row>
    <row r="210" spans="1:53" s="181" customFormat="1" ht="18.75" x14ac:dyDescent="0.3">
      <c r="A210" s="187" t="s">
        <v>46</v>
      </c>
      <c r="B210" s="270">
        <v>340</v>
      </c>
      <c r="C210" s="164">
        <f>SUM(C211)</f>
        <v>0</v>
      </c>
      <c r="D210" s="164">
        <f>SUM(D211)</f>
        <v>0</v>
      </c>
      <c r="E210" s="164">
        <f>SUM(E211)</f>
        <v>0</v>
      </c>
      <c r="F210" s="74"/>
      <c r="G210" s="338"/>
      <c r="H210" s="338"/>
      <c r="I210" s="338"/>
      <c r="J210" s="22"/>
      <c r="K210" s="19"/>
      <c r="L210" s="22">
        <f t="shared" si="75"/>
        <v>0</v>
      </c>
      <c r="M210" s="19"/>
      <c r="N210" s="180"/>
      <c r="O210" s="180"/>
      <c r="P210" s="180"/>
    </row>
    <row r="211" spans="1:53" s="181" customFormat="1" ht="18.75" x14ac:dyDescent="0.3">
      <c r="A211" s="339" t="s">
        <v>209</v>
      </c>
      <c r="B211" s="245">
        <v>3450000</v>
      </c>
      <c r="C211" s="162"/>
      <c r="D211" s="155">
        <f>H211</f>
        <v>0</v>
      </c>
      <c r="E211" s="148">
        <f>C211-D211</f>
        <v>0</v>
      </c>
      <c r="F211" s="56" t="e">
        <f t="shared" ref="F211:F232" si="76">D211/C211*100</f>
        <v>#DIV/0!</v>
      </c>
      <c r="G211" s="155"/>
      <c r="H211" s="155"/>
      <c r="I211" s="155" t="e">
        <f t="shared" ref="I211:I260" si="77">H211/G211*100</f>
        <v>#DIV/0!</v>
      </c>
      <c r="J211" s="307"/>
      <c r="K211" s="19"/>
      <c r="L211" s="22">
        <f t="shared" si="75"/>
        <v>0</v>
      </c>
      <c r="M211" s="19"/>
      <c r="N211" s="180"/>
      <c r="O211" s="180"/>
      <c r="P211" s="180"/>
    </row>
    <row r="212" spans="1:53" s="303" customFormat="1" ht="18.75" x14ac:dyDescent="0.3">
      <c r="A212" s="116" t="s">
        <v>210</v>
      </c>
      <c r="B212" s="325" t="s">
        <v>170</v>
      </c>
      <c r="C212" s="326">
        <f>C213+C215+C218</f>
        <v>0</v>
      </c>
      <c r="D212" s="326">
        <f>D213+D215+D218</f>
        <v>0</v>
      </c>
      <c r="E212" s="326">
        <f>E213+E215+E218</f>
        <v>0</v>
      </c>
      <c r="F212" s="112" t="e">
        <f t="shared" si="76"/>
        <v>#DIV/0!</v>
      </c>
      <c r="G212" s="326">
        <f>G213+G215+G218</f>
        <v>0</v>
      </c>
      <c r="H212" s="326">
        <f>H213+H215+H218</f>
        <v>0</v>
      </c>
      <c r="I212" s="326" t="e">
        <f t="shared" si="77"/>
        <v>#DIV/0!</v>
      </c>
      <c r="J212" s="22">
        <f t="shared" ref="J212:J224" si="78">G212-H212</f>
        <v>0</v>
      </c>
      <c r="K212" s="19">
        <f t="shared" ref="K212:K224" si="79">C212</f>
        <v>0</v>
      </c>
      <c r="L212" s="22">
        <f t="shared" si="75"/>
        <v>0</v>
      </c>
      <c r="M212" s="19">
        <f t="shared" ref="M212:M224" si="80">K212-L212</f>
        <v>0</v>
      </c>
      <c r="N212" s="302"/>
      <c r="O212" s="302"/>
      <c r="P212" s="302"/>
      <c r="Q212" s="273"/>
      <c r="R212" s="273"/>
      <c r="S212" s="273"/>
      <c r="T212" s="273"/>
      <c r="U212" s="273"/>
      <c r="V212" s="273"/>
      <c r="W212" s="273"/>
      <c r="X212" s="273"/>
      <c r="Y212" s="273"/>
      <c r="Z212" s="273"/>
      <c r="AA212" s="273"/>
      <c r="AB212" s="273"/>
      <c r="AC212" s="273"/>
      <c r="AD212" s="273"/>
      <c r="AE212" s="273"/>
      <c r="AF212" s="273"/>
      <c r="AG212" s="273"/>
      <c r="AH212" s="273"/>
      <c r="AI212" s="273"/>
      <c r="AJ212" s="273"/>
      <c r="AK212" s="273"/>
      <c r="AL212" s="273"/>
      <c r="AM212" s="273"/>
      <c r="AN212" s="273"/>
      <c r="AO212" s="273"/>
      <c r="AP212" s="273"/>
      <c r="AQ212" s="273"/>
      <c r="AR212" s="273"/>
      <c r="AS212" s="273"/>
      <c r="AT212" s="273"/>
      <c r="AU212" s="273"/>
      <c r="AV212" s="273"/>
      <c r="AW212" s="273"/>
      <c r="AX212" s="273"/>
      <c r="AY212" s="273"/>
      <c r="AZ212" s="273"/>
      <c r="BA212" s="273"/>
    </row>
    <row r="213" spans="1:53" s="308" customFormat="1" ht="21" customHeight="1" x14ac:dyDescent="0.3">
      <c r="A213" s="187" t="s">
        <v>35</v>
      </c>
      <c r="B213" s="340" t="s">
        <v>190</v>
      </c>
      <c r="C213" s="341">
        <f>C214</f>
        <v>0</v>
      </c>
      <c r="D213" s="341">
        <f>D214</f>
        <v>0</v>
      </c>
      <c r="E213" s="341">
        <f>E214</f>
        <v>0</v>
      </c>
      <c r="F213" s="74" t="e">
        <f t="shared" si="76"/>
        <v>#DIV/0!</v>
      </c>
      <c r="G213" s="341">
        <f>G214</f>
        <v>0</v>
      </c>
      <c r="H213" s="341">
        <f>H214</f>
        <v>0</v>
      </c>
      <c r="I213" s="341" t="e">
        <f t="shared" si="77"/>
        <v>#DIV/0!</v>
      </c>
      <c r="J213" s="22">
        <f t="shared" si="78"/>
        <v>0</v>
      </c>
      <c r="K213" s="19">
        <f t="shared" si="79"/>
        <v>0</v>
      </c>
      <c r="L213" s="22">
        <f t="shared" si="75"/>
        <v>0</v>
      </c>
      <c r="M213" s="19">
        <f t="shared" si="80"/>
        <v>0</v>
      </c>
      <c r="N213" s="272"/>
      <c r="O213" s="272"/>
      <c r="P213" s="272"/>
      <c r="Q213" s="273"/>
      <c r="R213" s="273"/>
      <c r="S213" s="273"/>
      <c r="T213" s="273"/>
      <c r="U213" s="273"/>
      <c r="V213" s="273"/>
      <c r="W213" s="273"/>
      <c r="X213" s="273"/>
      <c r="Y213" s="273"/>
      <c r="Z213" s="273"/>
      <c r="AA213" s="273"/>
      <c r="AB213" s="273"/>
      <c r="AC213" s="273"/>
      <c r="AD213" s="273"/>
      <c r="AE213" s="273"/>
      <c r="AF213" s="273"/>
      <c r="AG213" s="273"/>
      <c r="AH213" s="273"/>
      <c r="AI213" s="273"/>
      <c r="AJ213" s="273"/>
      <c r="AK213" s="273"/>
      <c r="AL213" s="273"/>
      <c r="AM213" s="273"/>
      <c r="AN213" s="273"/>
      <c r="AO213" s="273"/>
      <c r="AP213" s="273"/>
      <c r="AQ213" s="273"/>
      <c r="AR213" s="273"/>
      <c r="AS213" s="273"/>
      <c r="AT213" s="273"/>
      <c r="AU213" s="273"/>
      <c r="AV213" s="273"/>
      <c r="AW213" s="273"/>
      <c r="AX213" s="273"/>
      <c r="AY213" s="273"/>
      <c r="AZ213" s="273"/>
      <c r="BA213" s="273"/>
    </row>
    <row r="214" spans="1:53" s="265" customFormat="1" ht="18.75" x14ac:dyDescent="0.3">
      <c r="A214" s="301" t="s">
        <v>211</v>
      </c>
      <c r="B214" s="211">
        <v>2250132</v>
      </c>
      <c r="C214" s="280"/>
      <c r="D214" s="148">
        <f>H214</f>
        <v>0</v>
      </c>
      <c r="E214" s="148">
        <f>C214-D214</f>
        <v>0</v>
      </c>
      <c r="F214" s="56" t="e">
        <f t="shared" si="76"/>
        <v>#DIV/0!</v>
      </c>
      <c r="G214" s="148"/>
      <c r="H214" s="148"/>
      <c r="I214" s="148" t="e">
        <f t="shared" si="77"/>
        <v>#DIV/0!</v>
      </c>
      <c r="J214" s="22">
        <f t="shared" si="78"/>
        <v>0</v>
      </c>
      <c r="K214" s="19">
        <f t="shared" si="79"/>
        <v>0</v>
      </c>
      <c r="L214" s="22">
        <f t="shared" si="75"/>
        <v>0</v>
      </c>
      <c r="M214" s="19">
        <f t="shared" si="80"/>
        <v>0</v>
      </c>
      <c r="N214" s="264"/>
      <c r="O214" s="264"/>
      <c r="P214" s="264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s="308" customFormat="1" ht="20.25" customHeight="1" x14ac:dyDescent="0.3">
      <c r="A215" s="168" t="s">
        <v>37</v>
      </c>
      <c r="B215" s="270">
        <v>226</v>
      </c>
      <c r="C215" s="271">
        <f>C216+C217</f>
        <v>0</v>
      </c>
      <c r="D215" s="271">
        <f t="shared" ref="D215:E215" si="81">D216+D217</f>
        <v>0</v>
      </c>
      <c r="E215" s="271">
        <f t="shared" si="81"/>
        <v>0</v>
      </c>
      <c r="F215" s="74" t="e">
        <f t="shared" si="76"/>
        <v>#DIV/0!</v>
      </c>
      <c r="G215" s="271">
        <f t="shared" ref="G215:H215" si="82">G216+G217</f>
        <v>0</v>
      </c>
      <c r="H215" s="271">
        <f t="shared" si="82"/>
        <v>0</v>
      </c>
      <c r="I215" s="271" t="e">
        <f t="shared" si="77"/>
        <v>#DIV/0!</v>
      </c>
      <c r="J215" s="22">
        <f t="shared" si="78"/>
        <v>0</v>
      </c>
      <c r="K215" s="19">
        <f t="shared" si="79"/>
        <v>0</v>
      </c>
      <c r="L215" s="22">
        <f t="shared" si="75"/>
        <v>0</v>
      </c>
      <c r="M215" s="19">
        <f t="shared" si="80"/>
        <v>0</v>
      </c>
      <c r="N215" s="272"/>
      <c r="O215" s="272"/>
      <c r="P215" s="302"/>
      <c r="Q215" s="273"/>
      <c r="R215" s="273"/>
      <c r="S215" s="273"/>
      <c r="T215" s="273"/>
      <c r="U215" s="273"/>
      <c r="V215" s="273"/>
      <c r="W215" s="273"/>
      <c r="X215" s="273"/>
      <c r="Y215" s="273"/>
      <c r="Z215" s="273"/>
      <c r="AA215" s="273"/>
      <c r="AB215" s="273"/>
      <c r="AC215" s="273"/>
      <c r="AD215" s="273"/>
      <c r="AE215" s="273"/>
      <c r="AF215" s="273"/>
      <c r="AG215" s="273"/>
      <c r="AH215" s="273"/>
      <c r="AI215" s="273"/>
      <c r="AJ215" s="273"/>
      <c r="AK215" s="273"/>
      <c r="AL215" s="273"/>
      <c r="AM215" s="273"/>
      <c r="AN215" s="273"/>
      <c r="AO215" s="273"/>
      <c r="AP215" s="273"/>
      <c r="AQ215" s="273"/>
      <c r="AR215" s="273"/>
      <c r="AS215" s="273"/>
      <c r="AT215" s="273"/>
      <c r="AU215" s="273"/>
      <c r="AV215" s="273"/>
      <c r="AW215" s="273"/>
      <c r="AX215" s="273"/>
      <c r="AY215" s="273"/>
      <c r="AZ215" s="273"/>
      <c r="BA215" s="273"/>
    </row>
    <row r="216" spans="1:53" s="331" customFormat="1" ht="18.75" x14ac:dyDescent="0.3">
      <c r="A216" s="342" t="s">
        <v>194</v>
      </c>
      <c r="B216" s="211">
        <v>2260048</v>
      </c>
      <c r="C216" s="329">
        <f>C218</f>
        <v>0</v>
      </c>
      <c r="D216" s="329">
        <f t="shared" ref="D216:E216" si="83">D218</f>
        <v>0</v>
      </c>
      <c r="E216" s="329">
        <f t="shared" si="83"/>
        <v>0</v>
      </c>
      <c r="F216" s="56" t="e">
        <f t="shared" si="76"/>
        <v>#DIV/0!</v>
      </c>
      <c r="G216" s="329">
        <f>G218</f>
        <v>0</v>
      </c>
      <c r="H216" s="329">
        <f>H218</f>
        <v>0</v>
      </c>
      <c r="I216" s="198" t="e">
        <f t="shared" si="77"/>
        <v>#DIV/0!</v>
      </c>
      <c r="J216" s="22">
        <f t="shared" si="78"/>
        <v>0</v>
      </c>
      <c r="K216" s="19">
        <f t="shared" si="79"/>
        <v>0</v>
      </c>
      <c r="L216" s="22">
        <f t="shared" si="75"/>
        <v>0</v>
      </c>
      <c r="M216" s="19">
        <f t="shared" si="80"/>
        <v>0</v>
      </c>
      <c r="N216" s="253"/>
      <c r="O216" s="253"/>
      <c r="P216" s="253"/>
      <c r="Q216" s="254"/>
      <c r="R216" s="254"/>
      <c r="S216" s="254"/>
      <c r="T216" s="254"/>
      <c r="U216" s="254"/>
      <c r="V216" s="254"/>
      <c r="W216" s="254"/>
      <c r="X216" s="254"/>
      <c r="Y216" s="254"/>
      <c r="Z216" s="254"/>
      <c r="AA216" s="254"/>
      <c r="AB216" s="254"/>
      <c r="AC216" s="254"/>
      <c r="AD216" s="254"/>
      <c r="AE216" s="254"/>
      <c r="AF216" s="254"/>
      <c r="AG216" s="254"/>
      <c r="AH216" s="254"/>
      <c r="AI216" s="254"/>
      <c r="AJ216" s="254"/>
      <c r="AK216" s="254"/>
      <c r="AL216" s="254"/>
      <c r="AM216" s="254"/>
      <c r="AN216" s="254"/>
      <c r="AO216" s="254"/>
      <c r="AP216" s="254"/>
      <c r="AQ216" s="254"/>
      <c r="AR216" s="254"/>
      <c r="AS216" s="254"/>
      <c r="AT216" s="254"/>
      <c r="AU216" s="254"/>
      <c r="AV216" s="254"/>
      <c r="AW216" s="254"/>
      <c r="AX216" s="254"/>
      <c r="AY216" s="254"/>
      <c r="AZ216" s="254"/>
      <c r="BA216" s="254"/>
    </row>
    <row r="217" spans="1:53" s="157" customFormat="1" ht="19.5" customHeight="1" x14ac:dyDescent="0.3">
      <c r="A217" s="339" t="s">
        <v>212</v>
      </c>
      <c r="B217" s="245">
        <v>2260114</v>
      </c>
      <c r="C217" s="343"/>
      <c r="D217" s="343"/>
      <c r="E217" s="343"/>
      <c r="F217" s="56"/>
      <c r="G217" s="343"/>
      <c r="H217" s="343"/>
      <c r="I217" s="343"/>
      <c r="J217" s="307"/>
      <c r="K217" s="19"/>
      <c r="L217" s="307"/>
      <c r="M217" s="19"/>
      <c r="N217" s="156"/>
      <c r="O217" s="156"/>
      <c r="P217" s="156"/>
    </row>
    <row r="218" spans="1:53" s="163" customFormat="1" ht="19.5" customHeight="1" x14ac:dyDescent="0.3">
      <c r="A218" s="187" t="s">
        <v>41</v>
      </c>
      <c r="B218" s="270">
        <v>310</v>
      </c>
      <c r="C218" s="271">
        <f>C219</f>
        <v>0</v>
      </c>
      <c r="D218" s="271">
        <f>D219</f>
        <v>0</v>
      </c>
      <c r="E218" s="271">
        <f>E219</f>
        <v>0</v>
      </c>
      <c r="F218" s="74" t="e">
        <f t="shared" si="76"/>
        <v>#DIV/0!</v>
      </c>
      <c r="G218" s="271">
        <f>G219</f>
        <v>0</v>
      </c>
      <c r="H218" s="271">
        <f>H219</f>
        <v>0</v>
      </c>
      <c r="I218" s="271" t="e">
        <f t="shared" si="77"/>
        <v>#DIV/0!</v>
      </c>
      <c r="J218" s="22">
        <f t="shared" si="78"/>
        <v>0</v>
      </c>
      <c r="K218" s="19">
        <f t="shared" si="79"/>
        <v>0</v>
      </c>
      <c r="L218" s="22">
        <f t="shared" si="75"/>
        <v>0</v>
      </c>
      <c r="M218" s="19">
        <f t="shared" si="80"/>
        <v>0</v>
      </c>
      <c r="N218" s="205"/>
      <c r="O218" s="205"/>
      <c r="P218" s="156"/>
      <c r="Q218" s="157"/>
      <c r="R218" s="157"/>
      <c r="S218" s="157"/>
      <c r="T218" s="157"/>
      <c r="U218" s="157"/>
      <c r="V218" s="157"/>
      <c r="W218" s="157"/>
      <c r="X218" s="157"/>
      <c r="Y218" s="157"/>
      <c r="Z218" s="157"/>
      <c r="AA218" s="157"/>
      <c r="AB218" s="157"/>
      <c r="AC218" s="157"/>
      <c r="AD218" s="157"/>
      <c r="AE218" s="157"/>
      <c r="AF218" s="157"/>
      <c r="AG218" s="157"/>
      <c r="AH218" s="157"/>
      <c r="AI218" s="157"/>
      <c r="AJ218" s="157"/>
      <c r="AK218" s="157"/>
      <c r="AL218" s="157"/>
      <c r="AM218" s="157"/>
      <c r="AN218" s="157"/>
      <c r="AO218" s="157"/>
      <c r="AP218" s="157"/>
      <c r="AQ218" s="157"/>
      <c r="AR218" s="157"/>
      <c r="AS218" s="157"/>
      <c r="AT218" s="157"/>
      <c r="AU218" s="157"/>
      <c r="AV218" s="157"/>
      <c r="AW218" s="157"/>
      <c r="AX218" s="157"/>
      <c r="AY218" s="157"/>
      <c r="AZ218" s="157"/>
      <c r="BA218" s="157"/>
    </row>
    <row r="219" spans="1:53" s="346" customFormat="1" ht="18.75" x14ac:dyDescent="0.3">
      <c r="A219" s="263" t="s">
        <v>206</v>
      </c>
      <c r="B219" s="178">
        <v>3100026</v>
      </c>
      <c r="C219" s="337"/>
      <c r="D219" s="231">
        <f>H219</f>
        <v>0</v>
      </c>
      <c r="E219" s="148">
        <f>C219-D219</f>
        <v>0</v>
      </c>
      <c r="F219" s="56" t="e">
        <f t="shared" si="76"/>
        <v>#DIV/0!</v>
      </c>
      <c r="G219" s="231"/>
      <c r="H219" s="231"/>
      <c r="I219" s="231" t="e">
        <f t="shared" si="77"/>
        <v>#DIV/0!</v>
      </c>
      <c r="J219" s="22">
        <f t="shared" si="78"/>
        <v>0</v>
      </c>
      <c r="K219" s="19">
        <f t="shared" si="79"/>
        <v>0</v>
      </c>
      <c r="L219" s="22">
        <f t="shared" si="75"/>
        <v>0</v>
      </c>
      <c r="M219" s="19">
        <f t="shared" si="80"/>
        <v>0</v>
      </c>
      <c r="N219" s="344"/>
      <c r="O219" s="344"/>
      <c r="P219" s="344"/>
      <c r="Q219" s="345"/>
      <c r="R219" s="345"/>
      <c r="S219" s="345"/>
      <c r="T219" s="345"/>
      <c r="U219" s="345"/>
      <c r="V219" s="345"/>
      <c r="W219" s="345"/>
      <c r="X219" s="345"/>
      <c r="Y219" s="345"/>
      <c r="Z219" s="345"/>
      <c r="AA219" s="345"/>
      <c r="AB219" s="345"/>
      <c r="AC219" s="345"/>
      <c r="AD219" s="345"/>
      <c r="AE219" s="345"/>
      <c r="AF219" s="345"/>
      <c r="AG219" s="345"/>
      <c r="AH219" s="345"/>
      <c r="AI219" s="345"/>
      <c r="AJ219" s="345"/>
      <c r="AK219" s="345"/>
      <c r="AL219" s="345"/>
      <c r="AM219" s="345"/>
      <c r="AN219" s="345"/>
      <c r="AO219" s="345"/>
      <c r="AP219" s="345"/>
      <c r="AQ219" s="345"/>
      <c r="AR219" s="345"/>
      <c r="AS219" s="345"/>
      <c r="AT219" s="345"/>
      <c r="AU219" s="345"/>
      <c r="AV219" s="345"/>
      <c r="AW219" s="345"/>
      <c r="AX219" s="345"/>
      <c r="AY219" s="345"/>
      <c r="AZ219" s="345"/>
      <c r="BA219" s="345"/>
    </row>
    <row r="220" spans="1:53" s="303" customFormat="1" ht="18.75" x14ac:dyDescent="0.3">
      <c r="A220" s="116" t="s">
        <v>213</v>
      </c>
      <c r="B220" s="325" t="s">
        <v>181</v>
      </c>
      <c r="C220" s="326">
        <f>C221+C226+C223+C229</f>
        <v>0</v>
      </c>
      <c r="D220" s="326">
        <f>D221+D226+D223+D229</f>
        <v>0</v>
      </c>
      <c r="E220" s="326">
        <f>E221+E226+E223+E229</f>
        <v>0</v>
      </c>
      <c r="F220" s="112" t="e">
        <f t="shared" si="76"/>
        <v>#DIV/0!</v>
      </c>
      <c r="G220" s="326">
        <f>G221+G226+G223+G229</f>
        <v>0</v>
      </c>
      <c r="H220" s="326">
        <f>H221+H226+H223+H229</f>
        <v>0</v>
      </c>
      <c r="I220" s="326" t="e">
        <f t="shared" si="77"/>
        <v>#DIV/0!</v>
      </c>
      <c r="J220" s="22">
        <f t="shared" si="78"/>
        <v>0</v>
      </c>
      <c r="K220" s="19">
        <f t="shared" si="79"/>
        <v>0</v>
      </c>
      <c r="L220" s="22">
        <f t="shared" si="75"/>
        <v>0</v>
      </c>
      <c r="M220" s="19">
        <f t="shared" si="80"/>
        <v>0</v>
      </c>
      <c r="N220" s="302"/>
      <c r="O220" s="302"/>
      <c r="P220" s="302"/>
      <c r="Q220" s="273"/>
      <c r="R220" s="273"/>
      <c r="S220" s="273"/>
      <c r="T220" s="273"/>
      <c r="U220" s="273"/>
      <c r="V220" s="273"/>
      <c r="W220" s="273"/>
      <c r="X220" s="273"/>
      <c r="Y220" s="273"/>
      <c r="Z220" s="273"/>
      <c r="AA220" s="273"/>
      <c r="AB220" s="273"/>
      <c r="AC220" s="273"/>
      <c r="AD220" s="273"/>
      <c r="AE220" s="273"/>
      <c r="AF220" s="273"/>
      <c r="AG220" s="273"/>
      <c r="AH220" s="273"/>
      <c r="AI220" s="273"/>
      <c r="AJ220" s="273"/>
      <c r="AK220" s="273"/>
      <c r="AL220" s="273"/>
      <c r="AM220" s="273"/>
      <c r="AN220" s="273"/>
      <c r="AO220" s="273"/>
      <c r="AP220" s="273"/>
      <c r="AQ220" s="273"/>
      <c r="AR220" s="273"/>
      <c r="AS220" s="273"/>
      <c r="AT220" s="273"/>
      <c r="AU220" s="273"/>
      <c r="AV220" s="273"/>
      <c r="AW220" s="273"/>
      <c r="AX220" s="273"/>
      <c r="AY220" s="273"/>
      <c r="AZ220" s="273"/>
      <c r="BA220" s="273"/>
    </row>
    <row r="221" spans="1:53" s="296" customFormat="1" ht="21.75" customHeight="1" x14ac:dyDescent="0.3">
      <c r="A221" s="187" t="s">
        <v>35</v>
      </c>
      <c r="B221" s="270" t="s">
        <v>190</v>
      </c>
      <c r="C221" s="271">
        <f>C222</f>
        <v>0</v>
      </c>
      <c r="D221" s="271">
        <f>D222</f>
        <v>0</v>
      </c>
      <c r="E221" s="271">
        <f>E222</f>
        <v>0</v>
      </c>
      <c r="F221" s="74" t="e">
        <f t="shared" si="76"/>
        <v>#DIV/0!</v>
      </c>
      <c r="G221" s="271">
        <f>G222</f>
        <v>0</v>
      </c>
      <c r="H221" s="271">
        <f>H222</f>
        <v>0</v>
      </c>
      <c r="I221" s="271" t="e">
        <f t="shared" si="77"/>
        <v>#DIV/0!</v>
      </c>
      <c r="J221" s="22">
        <f t="shared" si="78"/>
        <v>0</v>
      </c>
      <c r="K221" s="19">
        <f t="shared" si="79"/>
        <v>0</v>
      </c>
      <c r="L221" s="22">
        <f t="shared" si="75"/>
        <v>0</v>
      </c>
      <c r="M221" s="19">
        <f t="shared" si="80"/>
        <v>0</v>
      </c>
      <c r="N221" s="258"/>
      <c r="O221" s="258"/>
      <c r="P221" s="253"/>
      <c r="Q221" s="254"/>
      <c r="R221" s="254"/>
      <c r="S221" s="254"/>
      <c r="T221" s="254"/>
      <c r="U221" s="254"/>
      <c r="V221" s="254"/>
      <c r="W221" s="254"/>
      <c r="X221" s="254"/>
      <c r="Y221" s="254"/>
      <c r="Z221" s="254"/>
      <c r="AA221" s="254"/>
      <c r="AB221" s="254"/>
      <c r="AC221" s="254"/>
      <c r="AD221" s="254"/>
      <c r="AE221" s="254"/>
      <c r="AF221" s="254"/>
      <c r="AG221" s="254"/>
      <c r="AH221" s="254"/>
      <c r="AI221" s="254"/>
      <c r="AJ221" s="254"/>
      <c r="AK221" s="254"/>
      <c r="AL221" s="254"/>
      <c r="AM221" s="254"/>
      <c r="AN221" s="254"/>
      <c r="AO221" s="254"/>
      <c r="AP221" s="254"/>
      <c r="AQ221" s="254"/>
      <c r="AR221" s="254"/>
      <c r="AS221" s="254"/>
      <c r="AT221" s="254"/>
      <c r="AU221" s="254"/>
      <c r="AV221" s="254"/>
      <c r="AW221" s="254"/>
      <c r="AX221" s="254"/>
      <c r="AY221" s="254"/>
      <c r="AZ221" s="254"/>
      <c r="BA221" s="254"/>
    </row>
    <row r="222" spans="1:53" s="191" customFormat="1" ht="18.75" x14ac:dyDescent="0.3">
      <c r="A222" s="279" t="s">
        <v>193</v>
      </c>
      <c r="B222" s="178">
        <v>2250135</v>
      </c>
      <c r="C222" s="337"/>
      <c r="D222" s="155">
        <f>H222</f>
        <v>0</v>
      </c>
      <c r="E222" s="148">
        <f>C222-D222</f>
        <v>0</v>
      </c>
      <c r="F222" s="56" t="e">
        <f t="shared" si="76"/>
        <v>#DIV/0!</v>
      </c>
      <c r="G222" s="155"/>
      <c r="H222" s="155"/>
      <c r="I222" s="155" t="e">
        <f t="shared" si="77"/>
        <v>#DIV/0!</v>
      </c>
      <c r="J222" s="22">
        <f t="shared" si="78"/>
        <v>0</v>
      </c>
      <c r="K222" s="19">
        <f t="shared" si="79"/>
        <v>0</v>
      </c>
      <c r="L222" s="22">
        <f t="shared" si="75"/>
        <v>0</v>
      </c>
      <c r="M222" s="19">
        <f t="shared" si="80"/>
        <v>0</v>
      </c>
      <c r="N222" s="180"/>
      <c r="O222" s="180"/>
      <c r="P222" s="180"/>
      <c r="Q222" s="181"/>
      <c r="R222" s="181"/>
      <c r="S222" s="181"/>
      <c r="T222" s="181"/>
      <c r="U222" s="181"/>
      <c r="V222" s="181"/>
      <c r="W222" s="181"/>
      <c r="X222" s="181"/>
      <c r="Y222" s="181"/>
      <c r="Z222" s="181"/>
      <c r="AA222" s="181"/>
      <c r="AB222" s="181"/>
      <c r="AC222" s="181"/>
      <c r="AD222" s="181"/>
      <c r="AE222" s="181"/>
      <c r="AF222" s="181"/>
      <c r="AG222" s="181"/>
      <c r="AH222" s="181"/>
      <c r="AI222" s="181"/>
      <c r="AJ222" s="181"/>
      <c r="AK222" s="181"/>
      <c r="AL222" s="181"/>
      <c r="AM222" s="181"/>
      <c r="AN222" s="181"/>
      <c r="AO222" s="181"/>
      <c r="AP222" s="181"/>
      <c r="AQ222" s="181"/>
      <c r="AR222" s="181"/>
      <c r="AS222" s="181"/>
      <c r="AT222" s="181"/>
      <c r="AU222" s="181"/>
      <c r="AV222" s="181"/>
      <c r="AW222" s="181"/>
      <c r="AX222" s="181"/>
      <c r="AY222" s="181"/>
      <c r="AZ222" s="181"/>
      <c r="BA222" s="181"/>
    </row>
    <row r="223" spans="1:53" s="308" customFormat="1" ht="20.25" customHeight="1" x14ac:dyDescent="0.3">
      <c r="A223" s="168" t="s">
        <v>37</v>
      </c>
      <c r="B223" s="270">
        <v>226</v>
      </c>
      <c r="C223" s="271">
        <f>C224+C225</f>
        <v>0</v>
      </c>
      <c r="D223" s="271">
        <f>D224+D225</f>
        <v>0</v>
      </c>
      <c r="E223" s="271">
        <f>E224+E225</f>
        <v>0</v>
      </c>
      <c r="F223" s="74" t="e">
        <f t="shared" si="76"/>
        <v>#DIV/0!</v>
      </c>
      <c r="G223" s="271">
        <f>G224+G225</f>
        <v>0</v>
      </c>
      <c r="H223" s="271">
        <f>H224+H225</f>
        <v>0</v>
      </c>
      <c r="I223" s="271" t="e">
        <f t="shared" si="77"/>
        <v>#DIV/0!</v>
      </c>
      <c r="J223" s="22">
        <f t="shared" si="78"/>
        <v>0</v>
      </c>
      <c r="K223" s="19">
        <f t="shared" si="79"/>
        <v>0</v>
      </c>
      <c r="L223" s="22">
        <f t="shared" si="75"/>
        <v>0</v>
      </c>
      <c r="M223" s="19">
        <f t="shared" si="80"/>
        <v>0</v>
      </c>
      <c r="N223" s="272"/>
      <c r="O223" s="272"/>
      <c r="P223" s="302"/>
      <c r="Q223" s="273"/>
      <c r="R223" s="273"/>
      <c r="S223" s="273"/>
      <c r="T223" s="273"/>
      <c r="U223" s="273"/>
      <c r="V223" s="273"/>
      <c r="W223" s="273"/>
      <c r="X223" s="273"/>
      <c r="Y223" s="273"/>
      <c r="Z223" s="273"/>
      <c r="AA223" s="273"/>
      <c r="AB223" s="273"/>
      <c r="AC223" s="273"/>
      <c r="AD223" s="273"/>
      <c r="AE223" s="273"/>
      <c r="AF223" s="273"/>
      <c r="AG223" s="273"/>
      <c r="AH223" s="273"/>
      <c r="AI223" s="273"/>
      <c r="AJ223" s="273"/>
      <c r="AK223" s="273"/>
      <c r="AL223" s="273"/>
      <c r="AM223" s="273"/>
      <c r="AN223" s="273"/>
      <c r="AO223" s="273"/>
      <c r="AP223" s="273"/>
      <c r="AQ223" s="273"/>
      <c r="AR223" s="273"/>
      <c r="AS223" s="273"/>
      <c r="AT223" s="273"/>
      <c r="AU223" s="273"/>
      <c r="AV223" s="273"/>
      <c r="AW223" s="273"/>
      <c r="AX223" s="273"/>
      <c r="AY223" s="273"/>
      <c r="AZ223" s="273"/>
      <c r="BA223" s="273"/>
    </row>
    <row r="224" spans="1:53" s="331" customFormat="1" ht="18.75" x14ac:dyDescent="0.3">
      <c r="A224" s="342" t="s">
        <v>194</v>
      </c>
      <c r="B224" s="211">
        <v>2260048</v>
      </c>
      <c r="C224" s="329"/>
      <c r="D224" s="198">
        <f>H224</f>
        <v>0</v>
      </c>
      <c r="E224" s="148">
        <f>C224-D224</f>
        <v>0</v>
      </c>
      <c r="F224" s="56" t="e">
        <f t="shared" si="76"/>
        <v>#DIV/0!</v>
      </c>
      <c r="G224" s="198"/>
      <c r="H224" s="198"/>
      <c r="I224" s="198" t="e">
        <f t="shared" si="77"/>
        <v>#DIV/0!</v>
      </c>
      <c r="J224" s="22">
        <f t="shared" si="78"/>
        <v>0</v>
      </c>
      <c r="K224" s="19">
        <f t="shared" si="79"/>
        <v>0</v>
      </c>
      <c r="L224" s="22">
        <f t="shared" si="75"/>
        <v>0</v>
      </c>
      <c r="M224" s="19">
        <f t="shared" si="80"/>
        <v>0</v>
      </c>
      <c r="N224" s="253"/>
      <c r="O224" s="253"/>
      <c r="P224" s="253"/>
      <c r="Q224" s="254"/>
      <c r="R224" s="254"/>
      <c r="S224" s="254"/>
      <c r="T224" s="254"/>
      <c r="U224" s="254"/>
      <c r="V224" s="254"/>
      <c r="W224" s="254"/>
      <c r="X224" s="254"/>
      <c r="Y224" s="254"/>
      <c r="Z224" s="254"/>
      <c r="AA224" s="254"/>
      <c r="AB224" s="254"/>
      <c r="AC224" s="254"/>
      <c r="AD224" s="254"/>
      <c r="AE224" s="254"/>
      <c r="AF224" s="254"/>
      <c r="AG224" s="254"/>
      <c r="AH224" s="254"/>
      <c r="AI224" s="254"/>
      <c r="AJ224" s="254"/>
      <c r="AK224" s="254"/>
      <c r="AL224" s="254"/>
      <c r="AM224" s="254"/>
      <c r="AN224" s="254"/>
      <c r="AO224" s="254"/>
      <c r="AP224" s="254"/>
      <c r="AQ224" s="254"/>
      <c r="AR224" s="254"/>
      <c r="AS224" s="254"/>
      <c r="AT224" s="254"/>
      <c r="AU224" s="254"/>
      <c r="AV224" s="254"/>
      <c r="AW224" s="254"/>
      <c r="AX224" s="254"/>
      <c r="AY224" s="254"/>
      <c r="AZ224" s="254"/>
      <c r="BA224" s="254"/>
    </row>
    <row r="225" spans="1:53" s="331" customFormat="1" ht="18.75" x14ac:dyDescent="0.3">
      <c r="A225" s="342" t="s">
        <v>184</v>
      </c>
      <c r="B225" s="211">
        <v>2260096</v>
      </c>
      <c r="C225" s="329"/>
      <c r="D225" s="198">
        <f>H225</f>
        <v>0</v>
      </c>
      <c r="E225" s="148">
        <f>C225-D225</f>
        <v>0</v>
      </c>
      <c r="F225" s="56" t="e">
        <f t="shared" si="76"/>
        <v>#DIV/0!</v>
      </c>
      <c r="G225" s="198"/>
      <c r="H225" s="198"/>
      <c r="I225" s="198" t="e">
        <f t="shared" si="77"/>
        <v>#DIV/0!</v>
      </c>
      <c r="J225" s="22"/>
      <c r="K225" s="19"/>
      <c r="L225" s="22">
        <f t="shared" si="75"/>
        <v>0</v>
      </c>
      <c r="M225" s="19"/>
      <c r="N225" s="253"/>
      <c r="O225" s="253"/>
      <c r="P225" s="253"/>
      <c r="Q225" s="254"/>
      <c r="R225" s="254"/>
      <c r="S225" s="254"/>
      <c r="T225" s="254"/>
      <c r="U225" s="254"/>
      <c r="V225" s="254"/>
      <c r="W225" s="254"/>
      <c r="X225" s="254"/>
      <c r="Y225" s="254"/>
      <c r="Z225" s="254"/>
      <c r="AA225" s="254"/>
      <c r="AB225" s="254"/>
      <c r="AC225" s="254"/>
      <c r="AD225" s="254"/>
      <c r="AE225" s="254"/>
      <c r="AF225" s="254"/>
      <c r="AG225" s="254"/>
      <c r="AH225" s="254"/>
      <c r="AI225" s="254"/>
      <c r="AJ225" s="254"/>
      <c r="AK225" s="254"/>
      <c r="AL225" s="254"/>
      <c r="AM225" s="254"/>
      <c r="AN225" s="254"/>
      <c r="AO225" s="254"/>
      <c r="AP225" s="254"/>
      <c r="AQ225" s="254"/>
      <c r="AR225" s="254"/>
      <c r="AS225" s="254"/>
      <c r="AT225" s="254"/>
      <c r="AU225" s="254"/>
      <c r="AV225" s="254"/>
      <c r="AW225" s="254"/>
      <c r="AX225" s="254"/>
      <c r="AY225" s="254"/>
      <c r="AZ225" s="254"/>
      <c r="BA225" s="254"/>
    </row>
    <row r="226" spans="1:53" s="163" customFormat="1" ht="21" customHeight="1" x14ac:dyDescent="0.3">
      <c r="A226" s="187" t="s">
        <v>41</v>
      </c>
      <c r="B226" s="270">
        <v>310</v>
      </c>
      <c r="C226" s="271">
        <f>SUM(C227:C228)</f>
        <v>0</v>
      </c>
      <c r="D226" s="271">
        <f>SUM(D227:D228)</f>
        <v>0</v>
      </c>
      <c r="E226" s="271">
        <f>SUM(E227:E228)</f>
        <v>0</v>
      </c>
      <c r="F226" s="74" t="e">
        <f t="shared" si="76"/>
        <v>#DIV/0!</v>
      </c>
      <c r="G226" s="271">
        <f>SUM(G227:G228)</f>
        <v>0</v>
      </c>
      <c r="H226" s="271">
        <f>SUM(H227:H228)</f>
        <v>0</v>
      </c>
      <c r="I226" s="271" t="e">
        <f t="shared" si="77"/>
        <v>#DIV/0!</v>
      </c>
      <c r="J226" s="22">
        <f t="shared" ref="J226:J233" si="84">G226-H226</f>
        <v>0</v>
      </c>
      <c r="K226" s="19">
        <f t="shared" ref="K226:K233" si="85">C226</f>
        <v>0</v>
      </c>
      <c r="L226" s="22">
        <f t="shared" si="75"/>
        <v>0</v>
      </c>
      <c r="M226" s="19">
        <f t="shared" ref="M226:M233" si="86">K226-L226</f>
        <v>0</v>
      </c>
      <c r="N226" s="205"/>
      <c r="O226" s="205"/>
      <c r="P226" s="156"/>
      <c r="Q226" s="157"/>
      <c r="R226" s="157"/>
      <c r="S226" s="157"/>
      <c r="T226" s="157"/>
      <c r="U226" s="157"/>
      <c r="V226" s="157"/>
      <c r="W226" s="157"/>
      <c r="X226" s="157"/>
      <c r="Y226" s="157"/>
      <c r="Z226" s="157"/>
      <c r="AA226" s="157"/>
      <c r="AB226" s="157"/>
      <c r="AC226" s="157"/>
      <c r="AD226" s="157"/>
      <c r="AE226" s="157"/>
      <c r="AF226" s="157"/>
      <c r="AG226" s="157"/>
      <c r="AH226" s="157"/>
      <c r="AI226" s="157"/>
      <c r="AJ226" s="157"/>
      <c r="AK226" s="157"/>
      <c r="AL226" s="157"/>
      <c r="AM226" s="157"/>
      <c r="AN226" s="157"/>
      <c r="AO226" s="157"/>
      <c r="AP226" s="157"/>
      <c r="AQ226" s="157"/>
      <c r="AR226" s="157"/>
      <c r="AS226" s="157"/>
      <c r="AT226" s="157"/>
      <c r="AU226" s="157"/>
      <c r="AV226" s="157"/>
      <c r="AW226" s="157"/>
      <c r="AX226" s="157"/>
      <c r="AY226" s="157"/>
      <c r="AZ226" s="157"/>
      <c r="BA226" s="157"/>
    </row>
    <row r="227" spans="1:53" s="346" customFormat="1" ht="18.75" x14ac:dyDescent="0.3">
      <c r="A227" s="263" t="s">
        <v>206</v>
      </c>
      <c r="B227" s="178">
        <v>3100026</v>
      </c>
      <c r="C227" s="337"/>
      <c r="D227" s="231">
        <f>H227</f>
        <v>0</v>
      </c>
      <c r="E227" s="148">
        <f>C227-D227</f>
        <v>0</v>
      </c>
      <c r="F227" s="56" t="e">
        <f t="shared" si="76"/>
        <v>#DIV/0!</v>
      </c>
      <c r="G227" s="231"/>
      <c r="H227" s="231"/>
      <c r="I227" s="231" t="e">
        <f t="shared" si="77"/>
        <v>#DIV/0!</v>
      </c>
      <c r="J227" s="22">
        <f t="shared" si="84"/>
        <v>0</v>
      </c>
      <c r="K227" s="19">
        <f t="shared" si="85"/>
        <v>0</v>
      </c>
      <c r="L227" s="22">
        <f t="shared" si="75"/>
        <v>0</v>
      </c>
      <c r="M227" s="19">
        <f t="shared" si="86"/>
        <v>0</v>
      </c>
      <c r="N227" s="344"/>
      <c r="O227" s="344"/>
      <c r="P227" s="344"/>
      <c r="Q227" s="345"/>
      <c r="R227" s="345"/>
      <c r="S227" s="345"/>
      <c r="T227" s="345"/>
      <c r="U227" s="345"/>
      <c r="V227" s="345"/>
      <c r="W227" s="345"/>
      <c r="X227" s="345"/>
      <c r="Y227" s="345"/>
      <c r="Z227" s="345"/>
      <c r="AA227" s="345"/>
      <c r="AB227" s="345"/>
      <c r="AC227" s="345"/>
      <c r="AD227" s="345"/>
      <c r="AE227" s="345"/>
      <c r="AF227" s="345"/>
      <c r="AG227" s="345"/>
      <c r="AH227" s="345"/>
      <c r="AI227" s="345"/>
      <c r="AJ227" s="345"/>
      <c r="AK227" s="345"/>
      <c r="AL227" s="345"/>
      <c r="AM227" s="345"/>
      <c r="AN227" s="345"/>
      <c r="AO227" s="345"/>
      <c r="AP227" s="345"/>
      <c r="AQ227" s="345"/>
      <c r="AR227" s="345"/>
      <c r="AS227" s="345"/>
      <c r="AT227" s="345"/>
      <c r="AU227" s="345"/>
      <c r="AV227" s="345"/>
      <c r="AW227" s="345"/>
      <c r="AX227" s="345"/>
      <c r="AY227" s="345"/>
      <c r="AZ227" s="345"/>
      <c r="BA227" s="345"/>
    </row>
    <row r="228" spans="1:53" s="181" customFormat="1" ht="18.75" x14ac:dyDescent="0.3">
      <c r="A228" s="208" t="s">
        <v>208</v>
      </c>
      <c r="B228" s="245">
        <v>3100121</v>
      </c>
      <c r="C228" s="162"/>
      <c r="D228" s="155">
        <f>H228</f>
        <v>0</v>
      </c>
      <c r="E228" s="148">
        <f>C228-D228</f>
        <v>0</v>
      </c>
      <c r="F228" s="56" t="e">
        <f t="shared" si="76"/>
        <v>#DIV/0!</v>
      </c>
      <c r="G228" s="155"/>
      <c r="H228" s="155"/>
      <c r="I228" s="155" t="e">
        <f t="shared" si="77"/>
        <v>#DIV/0!</v>
      </c>
      <c r="J228" s="22">
        <f t="shared" si="84"/>
        <v>0</v>
      </c>
      <c r="K228" s="19">
        <f t="shared" si="85"/>
        <v>0</v>
      </c>
      <c r="L228" s="22">
        <f t="shared" si="75"/>
        <v>0</v>
      </c>
      <c r="M228" s="19">
        <f t="shared" si="86"/>
        <v>0</v>
      </c>
      <c r="N228" s="180"/>
      <c r="O228" s="180"/>
      <c r="P228" s="180"/>
    </row>
    <row r="229" spans="1:53" s="163" customFormat="1" ht="21.75" customHeight="1" x14ac:dyDescent="0.3">
      <c r="A229" s="187" t="s">
        <v>46</v>
      </c>
      <c r="B229" s="270">
        <v>346</v>
      </c>
      <c r="C229" s="271">
        <f>C230</f>
        <v>0</v>
      </c>
      <c r="D229" s="271">
        <f>D230</f>
        <v>0</v>
      </c>
      <c r="E229" s="271">
        <f>E230</f>
        <v>0</v>
      </c>
      <c r="F229" s="74" t="e">
        <f t="shared" si="76"/>
        <v>#DIV/0!</v>
      </c>
      <c r="G229" s="271">
        <f>G230</f>
        <v>0</v>
      </c>
      <c r="H229" s="271">
        <f>H230</f>
        <v>0</v>
      </c>
      <c r="I229" s="271" t="e">
        <f t="shared" si="77"/>
        <v>#DIV/0!</v>
      </c>
      <c r="J229" s="22">
        <f t="shared" si="84"/>
        <v>0</v>
      </c>
      <c r="K229" s="19">
        <f t="shared" si="85"/>
        <v>0</v>
      </c>
      <c r="L229" s="22">
        <f t="shared" si="75"/>
        <v>0</v>
      </c>
      <c r="M229" s="19">
        <f t="shared" si="86"/>
        <v>0</v>
      </c>
      <c r="N229" s="205"/>
      <c r="O229" s="205"/>
      <c r="P229" s="156"/>
      <c r="Q229" s="157"/>
      <c r="R229" s="157"/>
      <c r="S229" s="157"/>
      <c r="T229" s="157"/>
      <c r="U229" s="157"/>
      <c r="V229" s="157"/>
      <c r="W229" s="157"/>
      <c r="X229" s="157"/>
      <c r="Y229" s="157"/>
      <c r="Z229" s="157"/>
      <c r="AA229" s="157"/>
      <c r="AB229" s="157"/>
      <c r="AC229" s="157"/>
      <c r="AD229" s="157"/>
      <c r="AE229" s="157"/>
      <c r="AF229" s="157"/>
      <c r="AG229" s="157"/>
      <c r="AH229" s="157"/>
      <c r="AI229" s="157"/>
      <c r="AJ229" s="157"/>
      <c r="AK229" s="157"/>
      <c r="AL229" s="157"/>
      <c r="AM229" s="157"/>
      <c r="AN229" s="157"/>
      <c r="AO229" s="157"/>
      <c r="AP229" s="157"/>
      <c r="AQ229" s="157"/>
      <c r="AR229" s="157"/>
      <c r="AS229" s="157"/>
      <c r="AT229" s="157"/>
      <c r="AU229" s="157"/>
      <c r="AV229" s="157"/>
      <c r="AW229" s="157"/>
      <c r="AX229" s="157"/>
      <c r="AY229" s="157"/>
      <c r="AZ229" s="157"/>
      <c r="BA229" s="157"/>
    </row>
    <row r="230" spans="1:53" s="181" customFormat="1" ht="21.75" customHeight="1" x14ac:dyDescent="0.3">
      <c r="A230" s="279" t="s">
        <v>153</v>
      </c>
      <c r="B230" s="211">
        <v>3460030</v>
      </c>
      <c r="C230" s="162"/>
      <c r="D230" s="155">
        <f>H230</f>
        <v>0</v>
      </c>
      <c r="E230" s="148">
        <f>C230-D230</f>
        <v>0</v>
      </c>
      <c r="F230" s="56" t="e">
        <f t="shared" si="76"/>
        <v>#DIV/0!</v>
      </c>
      <c r="G230" s="155"/>
      <c r="H230" s="155"/>
      <c r="I230" s="155" t="e">
        <f t="shared" si="77"/>
        <v>#DIV/0!</v>
      </c>
      <c r="J230" s="22">
        <f t="shared" si="84"/>
        <v>0</v>
      </c>
      <c r="K230" s="19">
        <f t="shared" si="85"/>
        <v>0</v>
      </c>
      <c r="L230" s="22">
        <f t="shared" si="75"/>
        <v>0</v>
      </c>
      <c r="M230" s="19">
        <f t="shared" si="86"/>
        <v>0</v>
      </c>
      <c r="N230" s="180"/>
      <c r="O230" s="180"/>
      <c r="P230" s="180"/>
    </row>
    <row r="231" spans="1:53" s="350" customFormat="1" ht="62.25" customHeight="1" x14ac:dyDescent="0.3">
      <c r="A231" s="320" t="s">
        <v>214</v>
      </c>
      <c r="B231" s="347" t="s">
        <v>215</v>
      </c>
      <c r="C231" s="348">
        <f>C243+C252+C232</f>
        <v>0</v>
      </c>
      <c r="D231" s="348">
        <f>D243+D252+D232</f>
        <v>0</v>
      </c>
      <c r="E231" s="348">
        <f>E243+E252+E232</f>
        <v>0</v>
      </c>
      <c r="F231" s="104" t="e">
        <f t="shared" si="76"/>
        <v>#DIV/0!</v>
      </c>
      <c r="G231" s="348">
        <f>G243+G252+G232</f>
        <v>0</v>
      </c>
      <c r="H231" s="348">
        <f>H243+H252+H232</f>
        <v>0</v>
      </c>
      <c r="I231" s="348" t="e">
        <f t="shared" si="77"/>
        <v>#DIV/0!</v>
      </c>
      <c r="J231" s="22">
        <f t="shared" si="84"/>
        <v>0</v>
      </c>
      <c r="K231" s="19">
        <f t="shared" si="85"/>
        <v>0</v>
      </c>
      <c r="L231" s="22">
        <f t="shared" si="75"/>
        <v>0</v>
      </c>
      <c r="M231" s="19">
        <f t="shared" si="86"/>
        <v>0</v>
      </c>
      <c r="N231" s="349"/>
      <c r="O231" s="349"/>
      <c r="P231" s="349"/>
      <c r="Q231" s="157"/>
      <c r="R231" s="157"/>
      <c r="S231" s="157"/>
      <c r="T231" s="157"/>
      <c r="U231" s="157"/>
      <c r="V231" s="157"/>
      <c r="W231" s="157"/>
      <c r="X231" s="157"/>
      <c r="Y231" s="157"/>
      <c r="Z231" s="157"/>
      <c r="AA231" s="157"/>
      <c r="AB231" s="157"/>
      <c r="AC231" s="157"/>
      <c r="AD231" s="157"/>
      <c r="AE231" s="157"/>
      <c r="AF231" s="157"/>
      <c r="AG231" s="157"/>
      <c r="AH231" s="157"/>
      <c r="AI231" s="157"/>
      <c r="AJ231" s="157"/>
      <c r="AK231" s="157"/>
      <c r="AL231" s="157"/>
      <c r="AM231" s="157"/>
      <c r="AN231" s="157"/>
      <c r="AO231" s="157"/>
      <c r="AP231" s="157"/>
      <c r="AQ231" s="157"/>
      <c r="AR231" s="157"/>
      <c r="AS231" s="157"/>
      <c r="AT231" s="157"/>
      <c r="AU231" s="157"/>
      <c r="AV231" s="157"/>
      <c r="AW231" s="157"/>
      <c r="AX231" s="157"/>
      <c r="AY231" s="157"/>
      <c r="AZ231" s="157"/>
      <c r="BA231" s="157"/>
    </row>
    <row r="232" spans="1:53" s="278" customFormat="1" ht="18.75" x14ac:dyDescent="0.3">
      <c r="A232" s="116" t="s">
        <v>216</v>
      </c>
      <c r="B232" s="351" t="s">
        <v>158</v>
      </c>
      <c r="C232" s="352">
        <f>C233+C239</f>
        <v>0</v>
      </c>
      <c r="D232" s="352">
        <f>D233+D239</f>
        <v>0</v>
      </c>
      <c r="E232" s="352">
        <f>E233+E239</f>
        <v>0</v>
      </c>
      <c r="F232" s="112" t="e">
        <f t="shared" si="76"/>
        <v>#DIV/0!</v>
      </c>
      <c r="G232" s="352">
        <f>G233+G239</f>
        <v>0</v>
      </c>
      <c r="H232" s="352">
        <f>H233+H239</f>
        <v>0</v>
      </c>
      <c r="I232" s="352" t="e">
        <f t="shared" si="77"/>
        <v>#DIV/0!</v>
      </c>
      <c r="J232" s="22">
        <f t="shared" si="84"/>
        <v>0</v>
      </c>
      <c r="K232" s="19">
        <f t="shared" si="85"/>
        <v>0</v>
      </c>
      <c r="L232" s="22">
        <f t="shared" si="75"/>
        <v>0</v>
      </c>
      <c r="M232" s="19">
        <f t="shared" si="86"/>
        <v>0</v>
      </c>
      <c r="N232" s="156"/>
      <c r="O232" s="156"/>
      <c r="P232" s="156"/>
      <c r="Q232" s="157"/>
      <c r="R232" s="157"/>
      <c r="S232" s="157"/>
      <c r="T232" s="157"/>
      <c r="U232" s="157"/>
      <c r="V232" s="157"/>
      <c r="W232" s="157"/>
      <c r="X232" s="157"/>
      <c r="Y232" s="157"/>
      <c r="Z232" s="157"/>
      <c r="AA232" s="157"/>
      <c r="AB232" s="157"/>
      <c r="AC232" s="157"/>
      <c r="AD232" s="157"/>
      <c r="AE232" s="157"/>
      <c r="AF232" s="157"/>
      <c r="AG232" s="157"/>
      <c r="AH232" s="157"/>
      <c r="AI232" s="157"/>
      <c r="AJ232" s="157"/>
      <c r="AK232" s="157"/>
      <c r="AL232" s="157"/>
      <c r="AM232" s="157"/>
      <c r="AN232" s="157"/>
      <c r="AO232" s="157"/>
      <c r="AP232" s="157"/>
      <c r="AQ232" s="157"/>
      <c r="AR232" s="157"/>
      <c r="AS232" s="157"/>
      <c r="AT232" s="157"/>
      <c r="AU232" s="157"/>
      <c r="AV232" s="157"/>
      <c r="AW232" s="157"/>
      <c r="AX232" s="157"/>
      <c r="AY232" s="157"/>
      <c r="AZ232" s="157"/>
      <c r="BA232" s="157"/>
    </row>
    <row r="233" spans="1:53" s="163" customFormat="1" ht="18" customHeight="1" x14ac:dyDescent="0.3">
      <c r="A233" s="187" t="s">
        <v>35</v>
      </c>
      <c r="B233" s="270">
        <v>225</v>
      </c>
      <c r="C233" s="271">
        <f>SUM(C234:C238)</f>
        <v>0</v>
      </c>
      <c r="D233" s="271">
        <f>SUM(D234:D238)</f>
        <v>0</v>
      </c>
      <c r="E233" s="271">
        <f>SUM(E234:E238)</f>
        <v>0</v>
      </c>
      <c r="F233" s="271" t="e">
        <f>SUM(F234:F238)</f>
        <v>#DIV/0!</v>
      </c>
      <c r="G233" s="271">
        <f>SUM(G234:G238)</f>
        <v>0</v>
      </c>
      <c r="H233" s="271">
        <f>SUM(H235:H238)</f>
        <v>0</v>
      </c>
      <c r="I233" s="271" t="e">
        <f t="shared" si="77"/>
        <v>#DIV/0!</v>
      </c>
      <c r="J233" s="22">
        <f t="shared" si="84"/>
        <v>0</v>
      </c>
      <c r="K233" s="19">
        <f t="shared" si="85"/>
        <v>0</v>
      </c>
      <c r="L233" s="22">
        <f t="shared" si="75"/>
        <v>0</v>
      </c>
      <c r="M233" s="19">
        <f t="shared" si="86"/>
        <v>0</v>
      </c>
      <c r="N233" s="205"/>
      <c r="O233" s="205"/>
      <c r="P233" s="156"/>
      <c r="Q233" s="157"/>
      <c r="R233" s="157"/>
      <c r="S233" s="157"/>
      <c r="T233" s="157"/>
      <c r="U233" s="157"/>
      <c r="V233" s="157"/>
      <c r="W233" s="157"/>
      <c r="X233" s="157"/>
      <c r="Y233" s="157"/>
      <c r="Z233" s="157"/>
      <c r="AA233" s="157"/>
      <c r="AB233" s="157"/>
      <c r="AC233" s="157"/>
      <c r="AD233" s="157"/>
      <c r="AE233" s="157"/>
      <c r="AF233" s="157"/>
      <c r="AG233" s="157"/>
      <c r="AH233" s="157"/>
      <c r="AI233" s="157"/>
      <c r="AJ233" s="157"/>
      <c r="AK233" s="157"/>
      <c r="AL233" s="157"/>
      <c r="AM233" s="157"/>
      <c r="AN233" s="157"/>
      <c r="AO233" s="157"/>
      <c r="AP233" s="157"/>
      <c r="AQ233" s="157"/>
      <c r="AR233" s="157"/>
      <c r="AS233" s="157"/>
      <c r="AT233" s="157"/>
      <c r="AU233" s="157"/>
      <c r="AV233" s="157"/>
      <c r="AW233" s="157"/>
      <c r="AX233" s="157"/>
      <c r="AY233" s="157"/>
      <c r="AZ233" s="157"/>
      <c r="BA233" s="157"/>
    </row>
    <row r="234" spans="1:53" s="157" customFormat="1" ht="20.25" customHeight="1" x14ac:dyDescent="0.3">
      <c r="A234" s="339" t="s">
        <v>217</v>
      </c>
      <c r="B234" s="245">
        <v>2250104</v>
      </c>
      <c r="C234" s="343"/>
      <c r="D234" s="155">
        <f>H234</f>
        <v>0</v>
      </c>
      <c r="E234" s="148">
        <f>C234-D234</f>
        <v>0</v>
      </c>
      <c r="F234" s="56" t="e">
        <f t="shared" ref="F234:F260" si="87">D234/C234*100</f>
        <v>#DIV/0!</v>
      </c>
      <c r="G234" s="343"/>
      <c r="H234" s="343"/>
      <c r="I234" s="155" t="e">
        <f t="shared" si="77"/>
        <v>#DIV/0!</v>
      </c>
      <c r="J234" s="307"/>
      <c r="K234" s="19"/>
      <c r="L234" s="22">
        <f t="shared" si="75"/>
        <v>0</v>
      </c>
      <c r="M234" s="19"/>
      <c r="N234" s="156"/>
      <c r="O234" s="156"/>
      <c r="P234" s="156"/>
    </row>
    <row r="235" spans="1:53" s="353" customFormat="1" ht="18.75" x14ac:dyDescent="0.3">
      <c r="A235" s="304" t="s">
        <v>218</v>
      </c>
      <c r="B235" s="245">
        <v>2250163</v>
      </c>
      <c r="C235" s="162"/>
      <c r="D235" s="155">
        <f>H235</f>
        <v>0</v>
      </c>
      <c r="E235" s="148">
        <f>C235-D235</f>
        <v>0</v>
      </c>
      <c r="F235" s="56" t="e">
        <f t="shared" si="87"/>
        <v>#DIV/0!</v>
      </c>
      <c r="G235" s="155"/>
      <c r="H235" s="155"/>
      <c r="I235" s="155" t="e">
        <f t="shared" si="77"/>
        <v>#DIV/0!</v>
      </c>
      <c r="J235" s="22">
        <f t="shared" ref="J235:J241" si="88">G235-H235</f>
        <v>0</v>
      </c>
      <c r="K235" s="19">
        <f t="shared" ref="K235:K241" si="89">C235</f>
        <v>0</v>
      </c>
      <c r="L235" s="22">
        <f t="shared" si="75"/>
        <v>0</v>
      </c>
      <c r="M235" s="19">
        <f t="shared" ref="M235:M241" si="90">K235-L235</f>
        <v>0</v>
      </c>
      <c r="N235" s="180"/>
      <c r="O235" s="180"/>
      <c r="P235" s="180"/>
      <c r="Q235" s="181"/>
      <c r="R235" s="181"/>
      <c r="S235" s="181"/>
      <c r="T235" s="181"/>
      <c r="U235" s="181"/>
      <c r="V235" s="181"/>
      <c r="W235" s="181"/>
      <c r="X235" s="181"/>
      <c r="Y235" s="181"/>
      <c r="Z235" s="181"/>
      <c r="AA235" s="181"/>
      <c r="AB235" s="181"/>
      <c r="AC235" s="181"/>
      <c r="AD235" s="181"/>
      <c r="AE235" s="181"/>
      <c r="AF235" s="181"/>
      <c r="AG235" s="181"/>
      <c r="AH235" s="181"/>
      <c r="AI235" s="181"/>
      <c r="AJ235" s="181"/>
      <c r="AK235" s="181"/>
      <c r="AL235" s="181"/>
      <c r="AM235" s="181"/>
      <c r="AN235" s="181"/>
      <c r="AO235" s="181"/>
      <c r="AP235" s="181"/>
      <c r="AQ235" s="181"/>
      <c r="AR235" s="181"/>
      <c r="AS235" s="181"/>
      <c r="AT235" s="181"/>
      <c r="AU235" s="181"/>
      <c r="AV235" s="181"/>
      <c r="AW235" s="181"/>
      <c r="AX235" s="181"/>
      <c r="AY235" s="181"/>
      <c r="AZ235" s="181"/>
      <c r="BA235" s="181"/>
    </row>
    <row r="236" spans="1:53" s="181" customFormat="1" ht="18.75" x14ac:dyDescent="0.3">
      <c r="A236" s="208" t="s">
        <v>219</v>
      </c>
      <c r="B236" s="245">
        <v>2250207</v>
      </c>
      <c r="C236" s="162"/>
      <c r="D236" s="155">
        <f>H236</f>
        <v>0</v>
      </c>
      <c r="E236" s="148">
        <f>C236-D236</f>
        <v>0</v>
      </c>
      <c r="F236" s="56" t="e">
        <f t="shared" si="87"/>
        <v>#DIV/0!</v>
      </c>
      <c r="G236" s="155"/>
      <c r="H236" s="155"/>
      <c r="I236" s="155" t="e">
        <f t="shared" si="77"/>
        <v>#DIV/0!</v>
      </c>
      <c r="J236" s="22">
        <f t="shared" si="88"/>
        <v>0</v>
      </c>
      <c r="K236" s="19">
        <f t="shared" si="89"/>
        <v>0</v>
      </c>
      <c r="L236" s="22">
        <f t="shared" si="75"/>
        <v>0</v>
      </c>
      <c r="M236" s="19">
        <f t="shared" si="90"/>
        <v>0</v>
      </c>
      <c r="N236" s="180"/>
      <c r="O236" s="180"/>
      <c r="P236" s="180"/>
    </row>
    <row r="237" spans="1:53" s="181" customFormat="1" ht="18.75" x14ac:dyDescent="0.3">
      <c r="A237" s="208" t="s">
        <v>220</v>
      </c>
      <c r="B237" s="245">
        <v>2250208</v>
      </c>
      <c r="C237" s="162"/>
      <c r="D237" s="155">
        <f>H237</f>
        <v>0</v>
      </c>
      <c r="E237" s="148">
        <f>C237-D237</f>
        <v>0</v>
      </c>
      <c r="F237" s="56" t="e">
        <f t="shared" si="87"/>
        <v>#DIV/0!</v>
      </c>
      <c r="G237" s="155"/>
      <c r="H237" s="155"/>
      <c r="I237" s="155" t="e">
        <f t="shared" si="77"/>
        <v>#DIV/0!</v>
      </c>
      <c r="J237" s="22">
        <f t="shared" si="88"/>
        <v>0</v>
      </c>
      <c r="K237" s="19">
        <f t="shared" si="89"/>
        <v>0</v>
      </c>
      <c r="L237" s="22">
        <f t="shared" si="75"/>
        <v>0</v>
      </c>
      <c r="M237" s="19">
        <f t="shared" si="90"/>
        <v>0</v>
      </c>
      <c r="N237" s="180"/>
      <c r="O237" s="180"/>
      <c r="P237" s="180"/>
    </row>
    <row r="238" spans="1:53" s="181" customFormat="1" ht="18.75" x14ac:dyDescent="0.3">
      <c r="A238" s="208" t="s">
        <v>221</v>
      </c>
      <c r="B238" s="245">
        <v>2250440</v>
      </c>
      <c r="C238" s="162"/>
      <c r="D238" s="155">
        <f>H238</f>
        <v>0</v>
      </c>
      <c r="E238" s="148">
        <f>C238-D238</f>
        <v>0</v>
      </c>
      <c r="F238" s="56" t="e">
        <f t="shared" si="87"/>
        <v>#DIV/0!</v>
      </c>
      <c r="G238" s="155"/>
      <c r="H238" s="155"/>
      <c r="I238" s="155" t="e">
        <f t="shared" si="77"/>
        <v>#DIV/0!</v>
      </c>
      <c r="J238" s="22">
        <f t="shared" si="88"/>
        <v>0</v>
      </c>
      <c r="K238" s="19">
        <f t="shared" si="89"/>
        <v>0</v>
      </c>
      <c r="L238" s="22">
        <f t="shared" si="75"/>
        <v>0</v>
      </c>
      <c r="M238" s="19">
        <f t="shared" si="90"/>
        <v>0</v>
      </c>
      <c r="N238" s="180"/>
      <c r="O238" s="180"/>
      <c r="P238" s="180"/>
    </row>
    <row r="239" spans="1:53" s="163" customFormat="1" ht="21" customHeight="1" x14ac:dyDescent="0.3">
      <c r="A239" s="168" t="s">
        <v>37</v>
      </c>
      <c r="B239" s="270">
        <v>226</v>
      </c>
      <c r="C239" s="271">
        <f>SUM(C240:C242)</f>
        <v>0</v>
      </c>
      <c r="D239" s="271">
        <f>SUM(D240:D242)</f>
        <v>0</v>
      </c>
      <c r="E239" s="271">
        <f>SUM(E240:E242)</f>
        <v>0</v>
      </c>
      <c r="F239" s="74" t="e">
        <f t="shared" si="87"/>
        <v>#DIV/0!</v>
      </c>
      <c r="G239" s="271">
        <f>SUM(G240:G242)</f>
        <v>0</v>
      </c>
      <c r="H239" s="271">
        <f>SUM(H240:H242)</f>
        <v>0</v>
      </c>
      <c r="I239" s="271" t="e">
        <f t="shared" si="77"/>
        <v>#DIV/0!</v>
      </c>
      <c r="J239" s="22">
        <f t="shared" si="88"/>
        <v>0</v>
      </c>
      <c r="K239" s="19">
        <f t="shared" si="89"/>
        <v>0</v>
      </c>
      <c r="L239" s="22">
        <f t="shared" si="75"/>
        <v>0</v>
      </c>
      <c r="M239" s="19">
        <f t="shared" si="90"/>
        <v>0</v>
      </c>
      <c r="N239" s="156"/>
      <c r="O239" s="156"/>
      <c r="P239" s="156"/>
      <c r="Q239" s="157"/>
      <c r="R239" s="157"/>
      <c r="S239" s="157"/>
      <c r="T239" s="157"/>
      <c r="U239" s="157"/>
      <c r="V239" s="157"/>
      <c r="W239" s="157"/>
      <c r="X239" s="157"/>
      <c r="Y239" s="157"/>
      <c r="Z239" s="157"/>
      <c r="AA239" s="157"/>
      <c r="AB239" s="157"/>
      <c r="AC239" s="157"/>
      <c r="AD239" s="157"/>
      <c r="AE239" s="157"/>
      <c r="AF239" s="157"/>
      <c r="AG239" s="157"/>
      <c r="AH239" s="157"/>
      <c r="AI239" s="157"/>
      <c r="AJ239" s="157"/>
      <c r="AK239" s="157"/>
      <c r="AL239" s="157"/>
      <c r="AM239" s="157"/>
      <c r="AN239" s="157"/>
      <c r="AO239" s="157"/>
      <c r="AP239" s="157"/>
      <c r="AQ239" s="157"/>
      <c r="AR239" s="157"/>
      <c r="AS239" s="157"/>
      <c r="AT239" s="157"/>
      <c r="AU239" s="157"/>
      <c r="AV239" s="157"/>
      <c r="AW239" s="157"/>
      <c r="AX239" s="157"/>
      <c r="AY239" s="157"/>
      <c r="AZ239" s="157"/>
      <c r="BA239" s="157"/>
    </row>
    <row r="240" spans="1:53" s="191" customFormat="1" ht="47.25" x14ac:dyDescent="0.3">
      <c r="A240" s="279" t="s">
        <v>222</v>
      </c>
      <c r="B240" s="211" t="s">
        <v>223</v>
      </c>
      <c r="C240" s="195"/>
      <c r="D240" s="155">
        <f>H240</f>
        <v>0</v>
      </c>
      <c r="E240" s="148">
        <f>C240-D240</f>
        <v>0</v>
      </c>
      <c r="F240" s="56" t="e">
        <f t="shared" si="87"/>
        <v>#DIV/0!</v>
      </c>
      <c r="G240" s="155"/>
      <c r="H240" s="155"/>
      <c r="I240" s="155" t="e">
        <f t="shared" si="77"/>
        <v>#DIV/0!</v>
      </c>
      <c r="J240" s="22">
        <f t="shared" si="88"/>
        <v>0</v>
      </c>
      <c r="K240" s="19">
        <f t="shared" si="89"/>
        <v>0</v>
      </c>
      <c r="L240" s="22">
        <f t="shared" si="75"/>
        <v>0</v>
      </c>
      <c r="M240" s="19">
        <f t="shared" si="90"/>
        <v>0</v>
      </c>
      <c r="N240" s="180"/>
      <c r="O240" s="180"/>
      <c r="P240" s="180"/>
      <c r="Q240" s="181"/>
      <c r="R240" s="181"/>
      <c r="S240" s="181"/>
      <c r="T240" s="181"/>
      <c r="U240" s="181"/>
      <c r="V240" s="181"/>
      <c r="W240" s="181"/>
      <c r="X240" s="181"/>
      <c r="Y240" s="181"/>
      <c r="Z240" s="181"/>
      <c r="AA240" s="181"/>
      <c r="AB240" s="181"/>
      <c r="AC240" s="181"/>
      <c r="AD240" s="181"/>
      <c r="AE240" s="181"/>
      <c r="AF240" s="181"/>
      <c r="AG240" s="181"/>
      <c r="AH240" s="181"/>
      <c r="AI240" s="181"/>
      <c r="AJ240" s="181"/>
      <c r="AK240" s="181"/>
      <c r="AL240" s="181"/>
      <c r="AM240" s="181"/>
      <c r="AN240" s="181"/>
      <c r="AO240" s="181"/>
      <c r="AP240" s="181"/>
      <c r="AQ240" s="181"/>
      <c r="AR240" s="181"/>
      <c r="AS240" s="181"/>
      <c r="AT240" s="181"/>
      <c r="AU240" s="181"/>
      <c r="AV240" s="181"/>
      <c r="AW240" s="181"/>
      <c r="AX240" s="181"/>
      <c r="AY240" s="181"/>
      <c r="AZ240" s="181"/>
      <c r="BA240" s="181"/>
    </row>
    <row r="241" spans="1:53" s="191" customFormat="1" ht="31.5" x14ac:dyDescent="0.3">
      <c r="A241" s="279" t="s">
        <v>224</v>
      </c>
      <c r="B241" s="211" t="s">
        <v>225</v>
      </c>
      <c r="C241" s="195"/>
      <c r="D241" s="155">
        <f>H241</f>
        <v>0</v>
      </c>
      <c r="E241" s="148">
        <f>C241-D241</f>
        <v>0</v>
      </c>
      <c r="F241" s="56" t="e">
        <f t="shared" si="87"/>
        <v>#DIV/0!</v>
      </c>
      <c r="G241" s="155"/>
      <c r="H241" s="155"/>
      <c r="I241" s="155" t="e">
        <f t="shared" si="77"/>
        <v>#DIV/0!</v>
      </c>
      <c r="J241" s="22">
        <f t="shared" si="88"/>
        <v>0</v>
      </c>
      <c r="K241" s="19">
        <f t="shared" si="89"/>
        <v>0</v>
      </c>
      <c r="L241" s="22">
        <f t="shared" si="75"/>
        <v>0</v>
      </c>
      <c r="M241" s="19">
        <f t="shared" si="90"/>
        <v>0</v>
      </c>
      <c r="N241" s="180"/>
      <c r="O241" s="180"/>
      <c r="P241" s="180"/>
      <c r="Q241" s="181"/>
      <c r="R241" s="181"/>
      <c r="S241" s="181"/>
      <c r="T241" s="181"/>
      <c r="U241" s="181"/>
      <c r="V241" s="181"/>
      <c r="W241" s="181"/>
      <c r="X241" s="181"/>
      <c r="Y241" s="181"/>
      <c r="Z241" s="181"/>
      <c r="AA241" s="181"/>
      <c r="AB241" s="181"/>
      <c r="AC241" s="181"/>
      <c r="AD241" s="181"/>
      <c r="AE241" s="181"/>
      <c r="AF241" s="181"/>
      <c r="AG241" s="181"/>
      <c r="AH241" s="181"/>
      <c r="AI241" s="181"/>
      <c r="AJ241" s="181"/>
      <c r="AK241" s="181"/>
      <c r="AL241" s="181"/>
      <c r="AM241" s="181"/>
      <c r="AN241" s="181"/>
      <c r="AO241" s="181"/>
      <c r="AP241" s="181"/>
      <c r="AQ241" s="181"/>
      <c r="AR241" s="181"/>
      <c r="AS241" s="181"/>
      <c r="AT241" s="181"/>
      <c r="AU241" s="181"/>
      <c r="AV241" s="181"/>
      <c r="AW241" s="181"/>
      <c r="AX241" s="181"/>
      <c r="AY241" s="181"/>
      <c r="AZ241" s="181"/>
      <c r="BA241" s="181"/>
    </row>
    <row r="242" spans="1:53" s="191" customFormat="1" ht="18.75" x14ac:dyDescent="0.3">
      <c r="A242" s="279" t="s">
        <v>66</v>
      </c>
      <c r="B242" s="211">
        <v>2260382</v>
      </c>
      <c r="C242" s="195"/>
      <c r="D242" s="155">
        <f>H242</f>
        <v>0</v>
      </c>
      <c r="E242" s="148">
        <f>C242-D242</f>
        <v>0</v>
      </c>
      <c r="F242" s="56" t="e">
        <f t="shared" si="87"/>
        <v>#DIV/0!</v>
      </c>
      <c r="G242" s="155"/>
      <c r="H242" s="155"/>
      <c r="I242" s="155" t="e">
        <f t="shared" si="77"/>
        <v>#DIV/0!</v>
      </c>
      <c r="J242" s="22"/>
      <c r="K242" s="19"/>
      <c r="L242" s="22">
        <f t="shared" si="75"/>
        <v>0</v>
      </c>
      <c r="M242" s="19"/>
      <c r="N242" s="180"/>
      <c r="O242" s="180"/>
      <c r="P242" s="180"/>
      <c r="Q242" s="181"/>
      <c r="R242" s="181"/>
      <c r="S242" s="181"/>
      <c r="T242" s="181"/>
      <c r="U242" s="181"/>
      <c r="V242" s="181"/>
      <c r="W242" s="181"/>
      <c r="X242" s="181"/>
      <c r="Y242" s="181"/>
      <c r="Z242" s="181"/>
      <c r="AA242" s="181"/>
      <c r="AB242" s="181"/>
      <c r="AC242" s="181"/>
      <c r="AD242" s="181"/>
      <c r="AE242" s="181"/>
      <c r="AF242" s="181"/>
      <c r="AG242" s="181"/>
      <c r="AH242" s="181"/>
      <c r="AI242" s="181"/>
      <c r="AJ242" s="181"/>
      <c r="AK242" s="181"/>
      <c r="AL242" s="181"/>
      <c r="AM242" s="181"/>
      <c r="AN242" s="181"/>
      <c r="AO242" s="181"/>
      <c r="AP242" s="181"/>
      <c r="AQ242" s="181"/>
      <c r="AR242" s="181"/>
      <c r="AS242" s="181"/>
      <c r="AT242" s="181"/>
      <c r="AU242" s="181"/>
      <c r="AV242" s="181"/>
      <c r="AW242" s="181"/>
      <c r="AX242" s="181"/>
      <c r="AY242" s="181"/>
      <c r="AZ242" s="181"/>
      <c r="BA242" s="181"/>
    </row>
    <row r="243" spans="1:53" s="278" customFormat="1" ht="18.75" x14ac:dyDescent="0.3">
      <c r="A243" s="116" t="s">
        <v>65</v>
      </c>
      <c r="B243" s="351" t="s">
        <v>170</v>
      </c>
      <c r="C243" s="352">
        <f>C244+C248+C250</f>
        <v>0</v>
      </c>
      <c r="D243" s="352">
        <f>D244+D248+D250</f>
        <v>0</v>
      </c>
      <c r="E243" s="352">
        <f>E244+E248+E250</f>
        <v>0</v>
      </c>
      <c r="F243" s="112" t="e">
        <f t="shared" si="87"/>
        <v>#DIV/0!</v>
      </c>
      <c r="G243" s="352">
        <f>G244+G248+G250</f>
        <v>0</v>
      </c>
      <c r="H243" s="352">
        <f>H244+H248+H250</f>
        <v>0</v>
      </c>
      <c r="I243" s="352" t="e">
        <f t="shared" si="77"/>
        <v>#DIV/0!</v>
      </c>
      <c r="J243" s="22">
        <f t="shared" ref="J243:J260" si="91">G243-H243</f>
        <v>0</v>
      </c>
      <c r="K243" s="19">
        <f t="shared" ref="K243:K260" si="92">C243</f>
        <v>0</v>
      </c>
      <c r="L243" s="22">
        <f t="shared" si="75"/>
        <v>0</v>
      </c>
      <c r="M243" s="19">
        <f t="shared" ref="M243:M260" si="93">K243-L243</f>
        <v>0</v>
      </c>
      <c r="N243" s="156"/>
      <c r="O243" s="156"/>
      <c r="P243" s="156"/>
      <c r="Q243" s="157"/>
      <c r="R243" s="157"/>
      <c r="S243" s="157"/>
      <c r="T243" s="157"/>
      <c r="U243" s="157"/>
      <c r="V243" s="157"/>
      <c r="W243" s="157"/>
      <c r="X243" s="157"/>
      <c r="Y243" s="157"/>
      <c r="Z243" s="157"/>
      <c r="AA243" s="157"/>
      <c r="AB243" s="157"/>
      <c r="AC243" s="157"/>
      <c r="AD243" s="157"/>
      <c r="AE243" s="157"/>
      <c r="AF243" s="157"/>
      <c r="AG243" s="157"/>
      <c r="AH243" s="157"/>
      <c r="AI243" s="157"/>
      <c r="AJ243" s="157"/>
      <c r="AK243" s="157"/>
      <c r="AL243" s="157"/>
      <c r="AM243" s="157"/>
      <c r="AN243" s="157"/>
      <c r="AO243" s="157"/>
      <c r="AP243" s="157"/>
      <c r="AQ243" s="157"/>
      <c r="AR243" s="157"/>
      <c r="AS243" s="157"/>
      <c r="AT243" s="157"/>
      <c r="AU243" s="157"/>
      <c r="AV243" s="157"/>
      <c r="AW243" s="157"/>
      <c r="AX243" s="157"/>
      <c r="AY243" s="157"/>
      <c r="AZ243" s="157"/>
      <c r="BA243" s="157"/>
    </row>
    <row r="244" spans="1:53" s="163" customFormat="1" ht="21" customHeight="1" x14ac:dyDescent="0.3">
      <c r="A244" s="168" t="s">
        <v>37</v>
      </c>
      <c r="B244" s="270">
        <v>226</v>
      </c>
      <c r="C244" s="271">
        <f>SUM(C245:C247)</f>
        <v>0</v>
      </c>
      <c r="D244" s="271">
        <f>SUM(D245:D247)</f>
        <v>0</v>
      </c>
      <c r="E244" s="271">
        <f>SUM(E245:E247)</f>
        <v>0</v>
      </c>
      <c r="F244" s="74" t="e">
        <f t="shared" si="87"/>
        <v>#DIV/0!</v>
      </c>
      <c r="G244" s="271">
        <f>SUM(G245:G247)</f>
        <v>0</v>
      </c>
      <c r="H244" s="271">
        <f>SUM(H245:H247)</f>
        <v>0</v>
      </c>
      <c r="I244" s="271" t="e">
        <f t="shared" si="77"/>
        <v>#DIV/0!</v>
      </c>
      <c r="J244" s="22">
        <f t="shared" si="91"/>
        <v>0</v>
      </c>
      <c r="K244" s="19">
        <f t="shared" si="92"/>
        <v>0</v>
      </c>
      <c r="L244" s="22">
        <f t="shared" si="75"/>
        <v>0</v>
      </c>
      <c r="M244" s="19">
        <f t="shared" si="93"/>
        <v>0</v>
      </c>
      <c r="N244" s="156"/>
      <c r="O244" s="156"/>
      <c r="P244" s="156"/>
      <c r="Q244" s="157"/>
      <c r="R244" s="157"/>
      <c r="S244" s="157"/>
      <c r="T244" s="157"/>
      <c r="U244" s="157"/>
      <c r="V244" s="157"/>
      <c r="W244" s="157"/>
      <c r="X244" s="157"/>
      <c r="Y244" s="157"/>
      <c r="Z244" s="157"/>
      <c r="AA244" s="157"/>
      <c r="AB244" s="157"/>
      <c r="AC244" s="157"/>
      <c r="AD244" s="157"/>
      <c r="AE244" s="157"/>
      <c r="AF244" s="157"/>
      <c r="AG244" s="157"/>
      <c r="AH244" s="157"/>
      <c r="AI244" s="157"/>
      <c r="AJ244" s="157"/>
      <c r="AK244" s="157"/>
      <c r="AL244" s="157"/>
      <c r="AM244" s="157"/>
      <c r="AN244" s="157"/>
      <c r="AO244" s="157"/>
      <c r="AP244" s="157"/>
      <c r="AQ244" s="157"/>
      <c r="AR244" s="157"/>
      <c r="AS244" s="157"/>
      <c r="AT244" s="157"/>
      <c r="AU244" s="157"/>
      <c r="AV244" s="157"/>
      <c r="AW244" s="157"/>
      <c r="AX244" s="157"/>
      <c r="AY244" s="157"/>
      <c r="AZ244" s="157"/>
      <c r="BA244" s="157"/>
    </row>
    <row r="245" spans="1:53" s="181" customFormat="1" ht="52.5" customHeight="1" x14ac:dyDescent="0.3">
      <c r="A245" s="354" t="s">
        <v>226</v>
      </c>
      <c r="B245" s="211">
        <v>2260019</v>
      </c>
      <c r="C245" s="162"/>
      <c r="D245" s="155">
        <f>H245</f>
        <v>0</v>
      </c>
      <c r="E245" s="148">
        <f>C245-D245</f>
        <v>0</v>
      </c>
      <c r="F245" s="56" t="e">
        <f t="shared" si="87"/>
        <v>#DIV/0!</v>
      </c>
      <c r="G245" s="155"/>
      <c r="H245" s="155"/>
      <c r="I245" s="155" t="e">
        <f t="shared" si="77"/>
        <v>#DIV/0!</v>
      </c>
      <c r="J245" s="22">
        <f t="shared" si="91"/>
        <v>0</v>
      </c>
      <c r="K245" s="19">
        <f t="shared" si="92"/>
        <v>0</v>
      </c>
      <c r="L245" s="22">
        <f t="shared" si="75"/>
        <v>0</v>
      </c>
      <c r="M245" s="19">
        <f t="shared" si="93"/>
        <v>0</v>
      </c>
      <c r="N245" s="180"/>
      <c r="O245" s="180"/>
      <c r="P245" s="180"/>
    </row>
    <row r="246" spans="1:53" s="181" customFormat="1" ht="63" customHeight="1" x14ac:dyDescent="0.3">
      <c r="A246" s="354" t="s">
        <v>222</v>
      </c>
      <c r="B246" s="211">
        <v>2260050</v>
      </c>
      <c r="C246" s="162"/>
      <c r="D246" s="155">
        <f>H246</f>
        <v>0</v>
      </c>
      <c r="E246" s="148">
        <f>C246-D246</f>
        <v>0</v>
      </c>
      <c r="F246" s="56" t="e">
        <f t="shared" si="87"/>
        <v>#DIV/0!</v>
      </c>
      <c r="G246" s="155"/>
      <c r="H246" s="155"/>
      <c r="I246" s="155" t="e">
        <f t="shared" si="77"/>
        <v>#DIV/0!</v>
      </c>
      <c r="J246" s="22">
        <f t="shared" si="91"/>
        <v>0</v>
      </c>
      <c r="K246" s="19">
        <f t="shared" si="92"/>
        <v>0</v>
      </c>
      <c r="L246" s="22">
        <f t="shared" si="75"/>
        <v>0</v>
      </c>
      <c r="M246" s="19">
        <f t="shared" si="93"/>
        <v>0</v>
      </c>
      <c r="N246" s="180"/>
      <c r="O246" s="180"/>
      <c r="P246" s="180"/>
    </row>
    <row r="247" spans="1:53" s="181" customFormat="1" ht="24.75" customHeight="1" x14ac:dyDescent="0.3">
      <c r="A247" s="279" t="s">
        <v>66</v>
      </c>
      <c r="B247" s="211">
        <v>2260382</v>
      </c>
      <c r="C247" s="162">
        <f>2336600-2336600</f>
        <v>0</v>
      </c>
      <c r="D247" s="155">
        <f>H247</f>
        <v>0</v>
      </c>
      <c r="E247" s="148">
        <f>C247-D247</f>
        <v>0</v>
      </c>
      <c r="F247" s="56" t="e">
        <f t="shared" si="87"/>
        <v>#DIV/0!</v>
      </c>
      <c r="G247" s="155"/>
      <c r="H247" s="155"/>
      <c r="I247" s="155" t="e">
        <f t="shared" si="77"/>
        <v>#DIV/0!</v>
      </c>
      <c r="J247" s="22">
        <f t="shared" si="91"/>
        <v>0</v>
      </c>
      <c r="K247" s="19">
        <f t="shared" si="92"/>
        <v>0</v>
      </c>
      <c r="L247" s="22">
        <f t="shared" si="75"/>
        <v>0</v>
      </c>
      <c r="M247" s="19">
        <f t="shared" si="93"/>
        <v>0</v>
      </c>
      <c r="N247" s="180"/>
      <c r="O247" s="180"/>
      <c r="P247" s="180"/>
    </row>
    <row r="248" spans="1:53" s="163" customFormat="1" ht="23.25" customHeight="1" x14ac:dyDescent="0.3">
      <c r="A248" s="187" t="s">
        <v>41</v>
      </c>
      <c r="B248" s="270">
        <v>310</v>
      </c>
      <c r="C248" s="271">
        <f>C249</f>
        <v>0</v>
      </c>
      <c r="D248" s="271">
        <f>D249</f>
        <v>0</v>
      </c>
      <c r="E248" s="271">
        <f>E249</f>
        <v>0</v>
      </c>
      <c r="F248" s="74" t="e">
        <f t="shared" si="87"/>
        <v>#DIV/0!</v>
      </c>
      <c r="G248" s="271">
        <f>G249</f>
        <v>0</v>
      </c>
      <c r="H248" s="271">
        <f>H249</f>
        <v>0</v>
      </c>
      <c r="I248" s="271" t="e">
        <f t="shared" si="77"/>
        <v>#DIV/0!</v>
      </c>
      <c r="J248" s="22">
        <f t="shared" si="91"/>
        <v>0</v>
      </c>
      <c r="K248" s="19">
        <f t="shared" si="92"/>
        <v>0</v>
      </c>
      <c r="L248" s="22">
        <f t="shared" si="75"/>
        <v>0</v>
      </c>
      <c r="M248" s="19">
        <f t="shared" si="93"/>
        <v>0</v>
      </c>
      <c r="N248" s="156"/>
      <c r="O248" s="156"/>
      <c r="P248" s="156"/>
      <c r="Q248" s="157"/>
      <c r="R248" s="157"/>
      <c r="S248" s="157"/>
      <c r="T248" s="157"/>
      <c r="U248" s="157"/>
      <c r="V248" s="157"/>
      <c r="W248" s="157"/>
      <c r="X248" s="157"/>
      <c r="Y248" s="157"/>
      <c r="Z248" s="157"/>
      <c r="AA248" s="157"/>
      <c r="AB248" s="157"/>
      <c r="AC248" s="157"/>
      <c r="AD248" s="157"/>
      <c r="AE248" s="157"/>
      <c r="AF248" s="157"/>
      <c r="AG248" s="157"/>
      <c r="AH248" s="157"/>
      <c r="AI248" s="157"/>
      <c r="AJ248" s="157"/>
      <c r="AK248" s="157"/>
      <c r="AL248" s="157"/>
      <c r="AM248" s="157"/>
      <c r="AN248" s="157"/>
      <c r="AO248" s="157"/>
      <c r="AP248" s="157"/>
      <c r="AQ248" s="157"/>
      <c r="AR248" s="157"/>
      <c r="AS248" s="157"/>
      <c r="AT248" s="157"/>
      <c r="AU248" s="157"/>
      <c r="AV248" s="157"/>
      <c r="AW248" s="157"/>
      <c r="AX248" s="157"/>
      <c r="AY248" s="157"/>
      <c r="AZ248" s="157"/>
      <c r="BA248" s="157"/>
    </row>
    <row r="249" spans="1:53" s="181" customFormat="1" ht="18.75" x14ac:dyDescent="0.3">
      <c r="A249" s="208" t="s">
        <v>227</v>
      </c>
      <c r="B249" s="211">
        <v>3100267</v>
      </c>
      <c r="C249" s="162"/>
      <c r="D249" s="155">
        <f>H249</f>
        <v>0</v>
      </c>
      <c r="E249" s="148">
        <f>C249-D249</f>
        <v>0</v>
      </c>
      <c r="F249" s="56" t="e">
        <f t="shared" si="87"/>
        <v>#DIV/0!</v>
      </c>
      <c r="G249" s="155"/>
      <c r="H249" s="155"/>
      <c r="I249" s="155" t="e">
        <f t="shared" si="77"/>
        <v>#DIV/0!</v>
      </c>
      <c r="J249" s="22">
        <f t="shared" si="91"/>
        <v>0</v>
      </c>
      <c r="K249" s="19">
        <f t="shared" si="92"/>
        <v>0</v>
      </c>
      <c r="L249" s="22">
        <f t="shared" si="75"/>
        <v>0</v>
      </c>
      <c r="M249" s="19">
        <f t="shared" si="93"/>
        <v>0</v>
      </c>
      <c r="N249" s="180"/>
      <c r="O249" s="180"/>
      <c r="P249" s="180"/>
    </row>
    <row r="250" spans="1:53" s="163" customFormat="1" ht="21.75" customHeight="1" x14ac:dyDescent="0.3">
      <c r="A250" s="187" t="s">
        <v>46</v>
      </c>
      <c r="B250" s="270">
        <v>346</v>
      </c>
      <c r="C250" s="271">
        <f>C251</f>
        <v>0</v>
      </c>
      <c r="D250" s="271">
        <f>D251</f>
        <v>0</v>
      </c>
      <c r="E250" s="271">
        <f>E251</f>
        <v>0</v>
      </c>
      <c r="F250" s="74" t="e">
        <f t="shared" si="87"/>
        <v>#DIV/0!</v>
      </c>
      <c r="G250" s="271">
        <f>G251</f>
        <v>0</v>
      </c>
      <c r="H250" s="271">
        <f>H251</f>
        <v>0</v>
      </c>
      <c r="I250" s="271" t="e">
        <f t="shared" si="77"/>
        <v>#DIV/0!</v>
      </c>
      <c r="J250" s="22">
        <f t="shared" si="91"/>
        <v>0</v>
      </c>
      <c r="K250" s="19">
        <f t="shared" si="92"/>
        <v>0</v>
      </c>
      <c r="L250" s="22">
        <f t="shared" si="75"/>
        <v>0</v>
      </c>
      <c r="M250" s="19">
        <f t="shared" si="93"/>
        <v>0</v>
      </c>
      <c r="N250" s="205"/>
      <c r="O250" s="156"/>
      <c r="P250" s="156"/>
      <c r="Q250" s="157"/>
      <c r="R250" s="157"/>
      <c r="S250" s="157"/>
      <c r="T250" s="157"/>
      <c r="U250" s="157"/>
      <c r="V250" s="157"/>
      <c r="W250" s="157"/>
      <c r="X250" s="157"/>
      <c r="Y250" s="157"/>
      <c r="Z250" s="157"/>
      <c r="AA250" s="157"/>
      <c r="AB250" s="157"/>
      <c r="AC250" s="157"/>
      <c r="AD250" s="157"/>
      <c r="AE250" s="157"/>
      <c r="AF250" s="157"/>
      <c r="AG250" s="157"/>
      <c r="AH250" s="157"/>
      <c r="AI250" s="157"/>
      <c r="AJ250" s="157"/>
      <c r="AK250" s="157"/>
      <c r="AL250" s="157"/>
      <c r="AM250" s="157"/>
      <c r="AN250" s="157"/>
      <c r="AO250" s="157"/>
      <c r="AP250" s="157"/>
      <c r="AQ250" s="157"/>
      <c r="AR250" s="157"/>
      <c r="AS250" s="157"/>
      <c r="AT250" s="157"/>
      <c r="AU250" s="157"/>
      <c r="AV250" s="157"/>
      <c r="AW250" s="157"/>
      <c r="AX250" s="157"/>
      <c r="AY250" s="157"/>
      <c r="AZ250" s="157"/>
      <c r="BA250" s="157"/>
    </row>
    <row r="251" spans="1:53" s="181" customFormat="1" ht="39.75" customHeight="1" x14ac:dyDescent="0.3">
      <c r="A251" s="279" t="s">
        <v>153</v>
      </c>
      <c r="B251" s="211">
        <v>3460030</v>
      </c>
      <c r="C251" s="162"/>
      <c r="D251" s="155">
        <f>H251</f>
        <v>0</v>
      </c>
      <c r="E251" s="148">
        <f>C251-D251</f>
        <v>0</v>
      </c>
      <c r="F251" s="56" t="e">
        <f t="shared" si="87"/>
        <v>#DIV/0!</v>
      </c>
      <c r="G251" s="155"/>
      <c r="H251" s="155"/>
      <c r="I251" s="155" t="e">
        <f t="shared" si="77"/>
        <v>#DIV/0!</v>
      </c>
      <c r="J251" s="22">
        <f t="shared" si="91"/>
        <v>0</v>
      </c>
      <c r="K251" s="19">
        <f t="shared" si="92"/>
        <v>0</v>
      </c>
      <c r="L251" s="22">
        <f t="shared" si="75"/>
        <v>0</v>
      </c>
      <c r="M251" s="19">
        <f t="shared" si="93"/>
        <v>0</v>
      </c>
      <c r="N251" s="180"/>
      <c r="O251" s="180"/>
      <c r="P251" s="180"/>
    </row>
    <row r="252" spans="1:53" s="278" customFormat="1" ht="18.75" x14ac:dyDescent="0.3">
      <c r="A252" s="116" t="s">
        <v>69</v>
      </c>
      <c r="B252" s="351" t="s">
        <v>181</v>
      </c>
      <c r="C252" s="352">
        <f>C253+C257+C259</f>
        <v>0</v>
      </c>
      <c r="D252" s="352">
        <f>D253+D257+D259</f>
        <v>0</v>
      </c>
      <c r="E252" s="352">
        <f>E253+E257+E259</f>
        <v>0</v>
      </c>
      <c r="F252" s="112" t="e">
        <f t="shared" si="87"/>
        <v>#DIV/0!</v>
      </c>
      <c r="G252" s="352">
        <f>G253+G257+G259</f>
        <v>0</v>
      </c>
      <c r="H252" s="352">
        <f>H253+H257+H259</f>
        <v>0</v>
      </c>
      <c r="I252" s="352" t="e">
        <f t="shared" si="77"/>
        <v>#DIV/0!</v>
      </c>
      <c r="J252" s="22">
        <f t="shared" si="91"/>
        <v>0</v>
      </c>
      <c r="K252" s="19">
        <f t="shared" si="92"/>
        <v>0</v>
      </c>
      <c r="L252" s="22">
        <f t="shared" si="75"/>
        <v>0</v>
      </c>
      <c r="M252" s="19">
        <f t="shared" si="93"/>
        <v>0</v>
      </c>
      <c r="N252" s="156"/>
      <c r="O252" s="156"/>
      <c r="P252" s="156"/>
      <c r="Q252" s="157"/>
      <c r="R252" s="157"/>
      <c r="S252" s="157"/>
      <c r="T252" s="157"/>
      <c r="U252" s="157"/>
      <c r="V252" s="157"/>
      <c r="W252" s="157"/>
      <c r="X252" s="157"/>
      <c r="Y252" s="157"/>
      <c r="Z252" s="157"/>
      <c r="AA252" s="157"/>
      <c r="AB252" s="157"/>
      <c r="AC252" s="157"/>
      <c r="AD252" s="157"/>
      <c r="AE252" s="157"/>
      <c r="AF252" s="157"/>
      <c r="AG252" s="157"/>
      <c r="AH252" s="157"/>
      <c r="AI252" s="157"/>
      <c r="AJ252" s="157"/>
      <c r="AK252" s="157"/>
      <c r="AL252" s="157"/>
      <c r="AM252" s="157"/>
      <c r="AN252" s="157"/>
      <c r="AO252" s="157"/>
      <c r="AP252" s="157"/>
      <c r="AQ252" s="157"/>
      <c r="AR252" s="157"/>
      <c r="AS252" s="157"/>
      <c r="AT252" s="157"/>
      <c r="AU252" s="157"/>
      <c r="AV252" s="157"/>
      <c r="AW252" s="157"/>
      <c r="AX252" s="157"/>
      <c r="AY252" s="157"/>
      <c r="AZ252" s="157"/>
      <c r="BA252" s="157"/>
    </row>
    <row r="253" spans="1:53" s="163" customFormat="1" ht="32.25" customHeight="1" x14ac:dyDescent="0.3">
      <c r="A253" s="168" t="s">
        <v>37</v>
      </c>
      <c r="B253" s="270">
        <v>226</v>
      </c>
      <c r="C253" s="271">
        <f>SUM(C254:C256)</f>
        <v>0</v>
      </c>
      <c r="D253" s="271">
        <f>SUM(D254:D256)</f>
        <v>0</v>
      </c>
      <c r="E253" s="271">
        <f>SUM(E254:E256)</f>
        <v>0</v>
      </c>
      <c r="F253" s="74" t="e">
        <f t="shared" si="87"/>
        <v>#DIV/0!</v>
      </c>
      <c r="G253" s="271">
        <f>SUM(G254:G256)</f>
        <v>0</v>
      </c>
      <c r="H253" s="271">
        <f>SUM(H254:H256)</f>
        <v>0</v>
      </c>
      <c r="I253" s="271" t="e">
        <f t="shared" si="77"/>
        <v>#DIV/0!</v>
      </c>
      <c r="J253" s="22">
        <f t="shared" si="91"/>
        <v>0</v>
      </c>
      <c r="K253" s="19">
        <f t="shared" si="92"/>
        <v>0</v>
      </c>
      <c r="L253" s="22">
        <f t="shared" si="75"/>
        <v>0</v>
      </c>
      <c r="M253" s="19">
        <f t="shared" si="93"/>
        <v>0</v>
      </c>
      <c r="N253" s="205"/>
      <c r="O253" s="156"/>
      <c r="P253" s="156"/>
      <c r="Q253" s="157"/>
      <c r="R253" s="157"/>
      <c r="S253" s="157"/>
      <c r="T253" s="157"/>
      <c r="U253" s="157"/>
      <c r="V253" s="157"/>
      <c r="W253" s="157"/>
      <c r="X253" s="157"/>
      <c r="Y253" s="157"/>
      <c r="Z253" s="157"/>
      <c r="AA253" s="157"/>
      <c r="AB253" s="157"/>
      <c r="AC253" s="157"/>
      <c r="AD253" s="157"/>
      <c r="AE253" s="157"/>
      <c r="AF253" s="157"/>
      <c r="AG253" s="157"/>
      <c r="AH253" s="157"/>
      <c r="AI253" s="157"/>
      <c r="AJ253" s="157"/>
      <c r="AK253" s="157"/>
      <c r="AL253" s="157"/>
      <c r="AM253" s="157"/>
      <c r="AN253" s="157"/>
      <c r="AO253" s="157"/>
      <c r="AP253" s="157"/>
      <c r="AQ253" s="157"/>
      <c r="AR253" s="157"/>
      <c r="AS253" s="157"/>
      <c r="AT253" s="157"/>
      <c r="AU253" s="157"/>
      <c r="AV253" s="157"/>
      <c r="AW253" s="157"/>
      <c r="AX253" s="157"/>
      <c r="AY253" s="157"/>
      <c r="AZ253" s="157"/>
      <c r="BA253" s="157"/>
    </row>
    <row r="254" spans="1:53" s="181" customFormat="1" ht="48" customHeight="1" x14ac:dyDescent="0.3">
      <c r="A254" s="354" t="s">
        <v>226</v>
      </c>
      <c r="B254" s="211">
        <v>2260019</v>
      </c>
      <c r="C254" s="162"/>
      <c r="D254" s="155">
        <f>H254</f>
        <v>0</v>
      </c>
      <c r="E254" s="148">
        <f>C254-D254</f>
        <v>0</v>
      </c>
      <c r="F254" s="56" t="e">
        <f t="shared" si="87"/>
        <v>#DIV/0!</v>
      </c>
      <c r="G254" s="155"/>
      <c r="H254" s="155"/>
      <c r="I254" s="155" t="e">
        <f t="shared" si="77"/>
        <v>#DIV/0!</v>
      </c>
      <c r="J254" s="22">
        <f t="shared" si="91"/>
        <v>0</v>
      </c>
      <c r="K254" s="19">
        <f t="shared" si="92"/>
        <v>0</v>
      </c>
      <c r="L254" s="22">
        <f t="shared" si="75"/>
        <v>0</v>
      </c>
      <c r="M254" s="19">
        <f t="shared" si="93"/>
        <v>0</v>
      </c>
      <c r="N254" s="180"/>
      <c r="O254" s="180"/>
      <c r="P254" s="180"/>
    </row>
    <row r="255" spans="1:53" s="181" customFormat="1" ht="54" customHeight="1" x14ac:dyDescent="0.3">
      <c r="A255" s="279" t="s">
        <v>222</v>
      </c>
      <c r="B255" s="211">
        <v>2260050</v>
      </c>
      <c r="C255" s="162"/>
      <c r="D255" s="155">
        <f>H255</f>
        <v>0</v>
      </c>
      <c r="E255" s="148">
        <f>C255-D255</f>
        <v>0</v>
      </c>
      <c r="F255" s="56" t="e">
        <f t="shared" si="87"/>
        <v>#DIV/0!</v>
      </c>
      <c r="G255" s="155"/>
      <c r="H255" s="155"/>
      <c r="I255" s="155" t="e">
        <f t="shared" si="77"/>
        <v>#DIV/0!</v>
      </c>
      <c r="J255" s="22">
        <f t="shared" si="91"/>
        <v>0</v>
      </c>
      <c r="K255" s="19">
        <f t="shared" si="92"/>
        <v>0</v>
      </c>
      <c r="L255" s="22">
        <f t="shared" si="75"/>
        <v>0</v>
      </c>
      <c r="M255" s="19">
        <f t="shared" si="93"/>
        <v>0</v>
      </c>
      <c r="N255" s="180"/>
      <c r="O255" s="180"/>
      <c r="P255" s="180"/>
    </row>
    <row r="256" spans="1:53" s="181" customFormat="1" ht="19.5" customHeight="1" x14ac:dyDescent="0.3">
      <c r="A256" s="279" t="s">
        <v>196</v>
      </c>
      <c r="B256" s="211">
        <v>2260382</v>
      </c>
      <c r="C256" s="162"/>
      <c r="D256" s="155">
        <f>H256</f>
        <v>0</v>
      </c>
      <c r="E256" s="148">
        <f>C256-D256</f>
        <v>0</v>
      </c>
      <c r="F256" s="56" t="e">
        <f t="shared" si="87"/>
        <v>#DIV/0!</v>
      </c>
      <c r="G256" s="155"/>
      <c r="H256" s="155"/>
      <c r="I256" s="155" t="e">
        <f t="shared" si="77"/>
        <v>#DIV/0!</v>
      </c>
      <c r="J256" s="22">
        <f t="shared" si="91"/>
        <v>0</v>
      </c>
      <c r="K256" s="19">
        <f t="shared" si="92"/>
        <v>0</v>
      </c>
      <c r="L256" s="22">
        <f t="shared" si="75"/>
        <v>0</v>
      </c>
      <c r="M256" s="19">
        <f t="shared" si="93"/>
        <v>0</v>
      </c>
      <c r="N256" s="180"/>
      <c r="O256" s="180"/>
      <c r="P256" s="180"/>
    </row>
    <row r="257" spans="1:53" s="163" customFormat="1" ht="24.75" customHeight="1" x14ac:dyDescent="0.3">
      <c r="A257" s="187" t="s">
        <v>41</v>
      </c>
      <c r="B257" s="270">
        <v>310</v>
      </c>
      <c r="C257" s="271">
        <f>C258</f>
        <v>0</v>
      </c>
      <c r="D257" s="271">
        <f>D258</f>
        <v>0</v>
      </c>
      <c r="E257" s="271">
        <f>E258</f>
        <v>0</v>
      </c>
      <c r="F257" s="74" t="e">
        <f t="shared" si="87"/>
        <v>#DIV/0!</v>
      </c>
      <c r="G257" s="271">
        <f>G258</f>
        <v>0</v>
      </c>
      <c r="H257" s="271">
        <f>H258</f>
        <v>0</v>
      </c>
      <c r="I257" s="271" t="e">
        <f t="shared" si="77"/>
        <v>#DIV/0!</v>
      </c>
      <c r="J257" s="22">
        <f t="shared" si="91"/>
        <v>0</v>
      </c>
      <c r="K257" s="19">
        <f t="shared" si="92"/>
        <v>0</v>
      </c>
      <c r="L257" s="22">
        <f t="shared" si="75"/>
        <v>0</v>
      </c>
      <c r="M257" s="19">
        <f t="shared" si="93"/>
        <v>0</v>
      </c>
      <c r="N257" s="205"/>
      <c r="O257" s="156"/>
      <c r="P257" s="156"/>
      <c r="Q257" s="157"/>
      <c r="R257" s="157"/>
      <c r="S257" s="157"/>
      <c r="T257" s="157"/>
      <c r="U257" s="157"/>
      <c r="V257" s="157"/>
      <c r="W257" s="157"/>
      <c r="X257" s="157"/>
      <c r="Y257" s="157"/>
      <c r="Z257" s="157"/>
      <c r="AA257" s="157"/>
      <c r="AB257" s="157"/>
      <c r="AC257" s="157"/>
      <c r="AD257" s="157"/>
      <c r="AE257" s="157"/>
      <c r="AF257" s="157"/>
      <c r="AG257" s="157"/>
      <c r="AH257" s="157"/>
      <c r="AI257" s="157"/>
      <c r="AJ257" s="157"/>
      <c r="AK257" s="157"/>
      <c r="AL257" s="157"/>
      <c r="AM257" s="157"/>
      <c r="AN257" s="157"/>
      <c r="AO257" s="157"/>
      <c r="AP257" s="157"/>
      <c r="AQ257" s="157"/>
      <c r="AR257" s="157"/>
      <c r="AS257" s="157"/>
      <c r="AT257" s="157"/>
      <c r="AU257" s="157"/>
      <c r="AV257" s="157"/>
      <c r="AW257" s="157"/>
      <c r="AX257" s="157"/>
      <c r="AY257" s="157"/>
      <c r="AZ257" s="157"/>
      <c r="BA257" s="157"/>
    </row>
    <row r="258" spans="1:53" s="181" customFormat="1" ht="18.75" customHeight="1" x14ac:dyDescent="0.3">
      <c r="A258" s="279" t="s">
        <v>227</v>
      </c>
      <c r="B258" s="211">
        <v>3100267</v>
      </c>
      <c r="C258" s="162"/>
      <c r="D258" s="155">
        <f>H258</f>
        <v>0</v>
      </c>
      <c r="E258" s="148">
        <f>C258-D258</f>
        <v>0</v>
      </c>
      <c r="F258" s="56" t="e">
        <f t="shared" si="87"/>
        <v>#DIV/0!</v>
      </c>
      <c r="G258" s="155"/>
      <c r="H258" s="155"/>
      <c r="I258" s="155" t="e">
        <f t="shared" si="77"/>
        <v>#DIV/0!</v>
      </c>
      <c r="J258" s="22">
        <f t="shared" si="91"/>
        <v>0</v>
      </c>
      <c r="K258" s="19">
        <f t="shared" si="92"/>
        <v>0</v>
      </c>
      <c r="L258" s="22">
        <f t="shared" si="75"/>
        <v>0</v>
      </c>
      <c r="M258" s="19">
        <f t="shared" si="93"/>
        <v>0</v>
      </c>
      <c r="N258" s="180"/>
      <c r="O258" s="180"/>
      <c r="P258" s="180"/>
    </row>
    <row r="259" spans="1:53" s="163" customFormat="1" ht="21.75" customHeight="1" x14ac:dyDescent="0.3">
      <c r="A259" s="187" t="s">
        <v>46</v>
      </c>
      <c r="B259" s="270">
        <v>346</v>
      </c>
      <c r="C259" s="271">
        <f>C260</f>
        <v>0</v>
      </c>
      <c r="D259" s="271">
        <f>D260</f>
        <v>0</v>
      </c>
      <c r="E259" s="271">
        <f>E260</f>
        <v>0</v>
      </c>
      <c r="F259" s="74" t="e">
        <f t="shared" si="87"/>
        <v>#DIV/0!</v>
      </c>
      <c r="G259" s="271">
        <f>G260</f>
        <v>0</v>
      </c>
      <c r="H259" s="271">
        <f>H260</f>
        <v>0</v>
      </c>
      <c r="I259" s="271" t="e">
        <f t="shared" si="77"/>
        <v>#DIV/0!</v>
      </c>
      <c r="J259" s="22">
        <f t="shared" si="91"/>
        <v>0</v>
      </c>
      <c r="K259" s="19">
        <f t="shared" si="92"/>
        <v>0</v>
      </c>
      <c r="L259" s="22">
        <f t="shared" si="75"/>
        <v>0</v>
      </c>
      <c r="M259" s="19">
        <f t="shared" si="93"/>
        <v>0</v>
      </c>
      <c r="N259" s="205"/>
      <c r="O259" s="156"/>
      <c r="P259" s="156"/>
      <c r="Q259" s="157"/>
      <c r="R259" s="157"/>
      <c r="S259" s="157"/>
      <c r="T259" s="157"/>
      <c r="U259" s="157"/>
      <c r="V259" s="157"/>
      <c r="W259" s="157"/>
      <c r="X259" s="157"/>
      <c r="Y259" s="157"/>
      <c r="Z259" s="157"/>
      <c r="AA259" s="157"/>
      <c r="AB259" s="157"/>
      <c r="AC259" s="157"/>
      <c r="AD259" s="157"/>
      <c r="AE259" s="157"/>
      <c r="AF259" s="157"/>
      <c r="AG259" s="157"/>
      <c r="AH259" s="157"/>
      <c r="AI259" s="157"/>
      <c r="AJ259" s="157"/>
      <c r="AK259" s="157"/>
      <c r="AL259" s="157"/>
      <c r="AM259" s="157"/>
      <c r="AN259" s="157"/>
      <c r="AO259" s="157"/>
      <c r="AP259" s="157"/>
      <c r="AQ259" s="157"/>
      <c r="AR259" s="157"/>
      <c r="AS259" s="157"/>
      <c r="AT259" s="157"/>
      <c r="AU259" s="157"/>
      <c r="AV259" s="157"/>
      <c r="AW259" s="157"/>
      <c r="AX259" s="157"/>
      <c r="AY259" s="157"/>
      <c r="AZ259" s="157"/>
      <c r="BA259" s="157"/>
    </row>
    <row r="260" spans="1:53" s="181" customFormat="1" ht="21.75" customHeight="1" x14ac:dyDescent="0.3">
      <c r="A260" s="279" t="s">
        <v>153</v>
      </c>
      <c r="B260" s="211">
        <v>3460030</v>
      </c>
      <c r="C260" s="162"/>
      <c r="D260" s="155">
        <f>H260</f>
        <v>0</v>
      </c>
      <c r="E260" s="148">
        <f>C260-D260</f>
        <v>0</v>
      </c>
      <c r="F260" s="56" t="e">
        <f t="shared" si="87"/>
        <v>#DIV/0!</v>
      </c>
      <c r="G260" s="155"/>
      <c r="H260" s="155"/>
      <c r="I260" s="155" t="e">
        <f t="shared" si="77"/>
        <v>#DIV/0!</v>
      </c>
      <c r="J260" s="22">
        <f t="shared" si="91"/>
        <v>0</v>
      </c>
      <c r="K260" s="19">
        <f t="shared" si="92"/>
        <v>0</v>
      </c>
      <c r="L260" s="22">
        <f t="shared" si="75"/>
        <v>0</v>
      </c>
      <c r="M260" s="19">
        <f t="shared" si="93"/>
        <v>0</v>
      </c>
      <c r="N260" s="180"/>
      <c r="O260" s="180"/>
      <c r="P260" s="180"/>
    </row>
    <row r="261" spans="1:53" s="181" customFormat="1" ht="77.25" customHeight="1" x14ac:dyDescent="0.3">
      <c r="A261" s="41" t="s">
        <v>228</v>
      </c>
      <c r="B261" s="355" t="s">
        <v>229</v>
      </c>
      <c r="C261" s="356">
        <f t="shared" ref="C261:I262" si="94">C262</f>
        <v>0</v>
      </c>
      <c r="D261" s="356">
        <f t="shared" si="94"/>
        <v>0</v>
      </c>
      <c r="E261" s="356">
        <f t="shared" si="94"/>
        <v>0</v>
      </c>
      <c r="F261" s="356" t="e">
        <f t="shared" si="94"/>
        <v>#DIV/0!</v>
      </c>
      <c r="G261" s="356">
        <f t="shared" si="94"/>
        <v>0</v>
      </c>
      <c r="H261" s="356">
        <f t="shared" si="94"/>
        <v>0</v>
      </c>
      <c r="I261" s="356" t="e">
        <f t="shared" si="94"/>
        <v>#DIV/0!</v>
      </c>
      <c r="J261" s="22"/>
      <c r="K261" s="19"/>
      <c r="L261" s="22">
        <f t="shared" si="75"/>
        <v>0</v>
      </c>
      <c r="M261" s="19"/>
      <c r="N261" s="180"/>
      <c r="O261" s="180"/>
      <c r="P261" s="180"/>
    </row>
    <row r="262" spans="1:53" s="181" customFormat="1" ht="21.75" customHeight="1" x14ac:dyDescent="0.3">
      <c r="A262" s="357" t="s">
        <v>37</v>
      </c>
      <c r="B262" s="358" t="s">
        <v>70</v>
      </c>
      <c r="C262" s="359">
        <f t="shared" si="94"/>
        <v>0</v>
      </c>
      <c r="D262" s="359">
        <f t="shared" si="94"/>
        <v>0</v>
      </c>
      <c r="E262" s="359">
        <f t="shared" si="94"/>
        <v>0</v>
      </c>
      <c r="F262" s="359" t="e">
        <f t="shared" si="94"/>
        <v>#DIV/0!</v>
      </c>
      <c r="G262" s="359">
        <f t="shared" si="94"/>
        <v>0</v>
      </c>
      <c r="H262" s="359">
        <f t="shared" si="94"/>
        <v>0</v>
      </c>
      <c r="I262" s="359" t="e">
        <f t="shared" si="94"/>
        <v>#DIV/0!</v>
      </c>
      <c r="J262" s="22"/>
      <c r="K262" s="19"/>
      <c r="L262" s="22">
        <f t="shared" si="75"/>
        <v>0</v>
      </c>
      <c r="M262" s="19"/>
      <c r="N262" s="180"/>
      <c r="O262" s="180"/>
      <c r="P262" s="180"/>
    </row>
    <row r="263" spans="1:53" s="181" customFormat="1" ht="81.75" customHeight="1" x14ac:dyDescent="0.3">
      <c r="A263" s="263" t="s">
        <v>230</v>
      </c>
      <c r="B263" s="360">
        <v>2260056</v>
      </c>
      <c r="C263" s="361"/>
      <c r="D263" s="362">
        <f>H263</f>
        <v>0</v>
      </c>
      <c r="E263" s="148">
        <f>C263-D263</f>
        <v>0</v>
      </c>
      <c r="F263" s="56" t="e">
        <f t="shared" ref="F263:F277" si="95">D263/C263*100</f>
        <v>#DIV/0!</v>
      </c>
      <c r="G263" s="362"/>
      <c r="H263" s="362"/>
      <c r="I263" s="155" t="e">
        <f t="shared" ref="I263:I305" si="96">H263/G263*100</f>
        <v>#DIV/0!</v>
      </c>
      <c r="J263" s="22"/>
      <c r="K263" s="19"/>
      <c r="L263" s="22">
        <f t="shared" si="75"/>
        <v>0</v>
      </c>
      <c r="M263" s="19"/>
      <c r="N263" s="180"/>
      <c r="O263" s="180"/>
      <c r="P263" s="180"/>
    </row>
    <row r="264" spans="1:53" s="350" customFormat="1" ht="60.75" customHeight="1" x14ac:dyDescent="0.3">
      <c r="A264" s="320" t="s">
        <v>231</v>
      </c>
      <c r="B264" s="363" t="s">
        <v>232</v>
      </c>
      <c r="C264" s="364">
        <f>C268+C265</f>
        <v>0</v>
      </c>
      <c r="D264" s="364">
        <f>D268+D265</f>
        <v>0</v>
      </c>
      <c r="E264" s="364">
        <f>E268+E265</f>
        <v>0</v>
      </c>
      <c r="F264" s="104" t="e">
        <f t="shared" si="95"/>
        <v>#DIV/0!</v>
      </c>
      <c r="G264" s="364">
        <f>G268+G265</f>
        <v>0</v>
      </c>
      <c r="H264" s="364">
        <f>H268+H265</f>
        <v>0</v>
      </c>
      <c r="I264" s="364" t="e">
        <f t="shared" si="96"/>
        <v>#DIV/0!</v>
      </c>
      <c r="J264" s="22">
        <f>G264-H264</f>
        <v>0</v>
      </c>
      <c r="K264" s="19">
        <f>C264</f>
        <v>0</v>
      </c>
      <c r="L264" s="22">
        <f t="shared" si="75"/>
        <v>0</v>
      </c>
      <c r="M264" s="19">
        <f>K264-L264</f>
        <v>0</v>
      </c>
      <c r="N264" s="349"/>
      <c r="O264" s="349"/>
      <c r="P264" s="349"/>
      <c r="Q264" s="157"/>
      <c r="R264" s="157"/>
      <c r="S264" s="157"/>
      <c r="T264" s="157"/>
      <c r="U264" s="157"/>
      <c r="V264" s="157"/>
      <c r="W264" s="157"/>
      <c r="X264" s="157"/>
      <c r="Y264" s="157"/>
      <c r="Z264" s="157"/>
      <c r="AA264" s="157"/>
      <c r="AB264" s="157"/>
      <c r="AC264" s="157"/>
      <c r="AD264" s="157"/>
      <c r="AE264" s="157"/>
      <c r="AF264" s="157"/>
      <c r="AG264" s="157"/>
      <c r="AH264" s="157"/>
      <c r="AI264" s="157"/>
      <c r="AJ264" s="157"/>
      <c r="AK264" s="157"/>
      <c r="AL264" s="157"/>
      <c r="AM264" s="157"/>
      <c r="AN264" s="157"/>
      <c r="AO264" s="157"/>
      <c r="AP264" s="157"/>
      <c r="AQ264" s="157"/>
      <c r="AR264" s="157"/>
      <c r="AS264" s="157"/>
      <c r="AT264" s="157"/>
      <c r="AU264" s="157"/>
      <c r="AV264" s="157"/>
      <c r="AW264" s="157"/>
      <c r="AX264" s="157"/>
      <c r="AY264" s="157"/>
      <c r="AZ264" s="157"/>
      <c r="BA264" s="157"/>
    </row>
    <row r="265" spans="1:53" s="350" customFormat="1" ht="44.25" customHeight="1" x14ac:dyDescent="0.3">
      <c r="A265" s="168" t="s">
        <v>41</v>
      </c>
      <c r="B265" s="365" t="s">
        <v>201</v>
      </c>
      <c r="C265" s="366">
        <f>SUM(C266:C267)</f>
        <v>0</v>
      </c>
      <c r="D265" s="366">
        <f>SUM(D266:D267)</f>
        <v>0</v>
      </c>
      <c r="E265" s="366">
        <f>SUM(E266:E267)</f>
        <v>0</v>
      </c>
      <c r="F265" s="74" t="e">
        <f t="shared" si="95"/>
        <v>#DIV/0!</v>
      </c>
      <c r="G265" s="366">
        <f>SUM(G266:G267)</f>
        <v>0</v>
      </c>
      <c r="H265" s="366">
        <f>SUM(H266:H267)</f>
        <v>0</v>
      </c>
      <c r="I265" s="366" t="e">
        <f t="shared" si="96"/>
        <v>#DIV/0!</v>
      </c>
      <c r="J265" s="22">
        <f>G265-H265</f>
        <v>0</v>
      </c>
      <c r="K265" s="19">
        <f>C265</f>
        <v>0</v>
      </c>
      <c r="L265" s="22">
        <f t="shared" si="75"/>
        <v>0</v>
      </c>
      <c r="M265" s="19">
        <f>K265-L265</f>
        <v>0</v>
      </c>
      <c r="N265" s="205"/>
      <c r="O265" s="205"/>
      <c r="P265" s="156"/>
      <c r="Q265" s="157"/>
      <c r="R265" s="157"/>
      <c r="S265" s="157"/>
      <c r="T265" s="157"/>
      <c r="U265" s="157"/>
      <c r="V265" s="157"/>
      <c r="W265" s="157"/>
      <c r="X265" s="157"/>
      <c r="Y265" s="157"/>
      <c r="Z265" s="157"/>
      <c r="AA265" s="157"/>
      <c r="AB265" s="157"/>
      <c r="AC265" s="157"/>
      <c r="AD265" s="157"/>
      <c r="AE265" s="157"/>
      <c r="AF265" s="157"/>
      <c r="AG265" s="157"/>
      <c r="AH265" s="157"/>
      <c r="AI265" s="157"/>
      <c r="AJ265" s="157"/>
      <c r="AK265" s="157"/>
      <c r="AL265" s="157"/>
      <c r="AM265" s="157"/>
      <c r="AN265" s="157"/>
      <c r="AO265" s="157"/>
      <c r="AP265" s="157"/>
      <c r="AQ265" s="157"/>
      <c r="AR265" s="157"/>
      <c r="AS265" s="157"/>
      <c r="AT265" s="157"/>
      <c r="AU265" s="157"/>
      <c r="AV265" s="157"/>
      <c r="AW265" s="157"/>
      <c r="AX265" s="157"/>
      <c r="AY265" s="157"/>
      <c r="AZ265" s="157"/>
      <c r="BA265" s="157"/>
    </row>
    <row r="266" spans="1:53" s="181" customFormat="1" ht="44.25" customHeight="1" x14ac:dyDescent="0.3">
      <c r="A266" s="367" t="s">
        <v>206</v>
      </c>
      <c r="B266" s="368" t="s">
        <v>233</v>
      </c>
      <c r="C266" s="369"/>
      <c r="D266" s="155">
        <f>H266</f>
        <v>0</v>
      </c>
      <c r="E266" s="148">
        <f>C266-D266</f>
        <v>0</v>
      </c>
      <c r="F266" s="56" t="e">
        <f t="shared" si="95"/>
        <v>#DIV/0!</v>
      </c>
      <c r="G266" s="155"/>
      <c r="H266" s="155"/>
      <c r="I266" s="155" t="e">
        <f t="shared" si="96"/>
        <v>#DIV/0!</v>
      </c>
      <c r="J266" s="22">
        <f>G266-H266</f>
        <v>0</v>
      </c>
      <c r="K266" s="19">
        <f>C266</f>
        <v>0</v>
      </c>
      <c r="L266" s="22">
        <f t="shared" si="75"/>
        <v>0</v>
      </c>
      <c r="M266" s="19">
        <f>K266-L266</f>
        <v>0</v>
      </c>
      <c r="N266" s="180"/>
      <c r="O266" s="180"/>
      <c r="P266" s="180"/>
    </row>
    <row r="267" spans="1:53" s="181" customFormat="1" ht="44.25" customHeight="1" x14ac:dyDescent="0.3">
      <c r="A267" s="367" t="s">
        <v>227</v>
      </c>
      <c r="B267" s="368" t="s">
        <v>234</v>
      </c>
      <c r="C267" s="369"/>
      <c r="D267" s="155">
        <f>H267</f>
        <v>0</v>
      </c>
      <c r="E267" s="148">
        <f>C267-D267</f>
        <v>0</v>
      </c>
      <c r="F267" s="56" t="e">
        <f t="shared" si="95"/>
        <v>#DIV/0!</v>
      </c>
      <c r="G267" s="155"/>
      <c r="H267" s="155"/>
      <c r="I267" s="155" t="e">
        <f t="shared" si="96"/>
        <v>#DIV/0!</v>
      </c>
      <c r="J267" s="22"/>
      <c r="K267" s="19"/>
      <c r="L267" s="22">
        <f t="shared" ref="L267:L277" si="97">H267-D267</f>
        <v>0</v>
      </c>
      <c r="M267" s="19"/>
      <c r="N267" s="180"/>
      <c r="O267" s="180"/>
      <c r="P267" s="180"/>
    </row>
    <row r="268" spans="1:53" s="163" customFormat="1" ht="44.25" customHeight="1" x14ac:dyDescent="0.3">
      <c r="A268" s="168" t="s">
        <v>46</v>
      </c>
      <c r="B268" s="365" t="s">
        <v>235</v>
      </c>
      <c r="C268" s="366">
        <f>C269</f>
        <v>0</v>
      </c>
      <c r="D268" s="366">
        <f>D269</f>
        <v>0</v>
      </c>
      <c r="E268" s="366">
        <f>E269</f>
        <v>0</v>
      </c>
      <c r="F268" s="74" t="e">
        <f t="shared" si="95"/>
        <v>#DIV/0!</v>
      </c>
      <c r="G268" s="366">
        <f>G269</f>
        <v>0</v>
      </c>
      <c r="H268" s="366">
        <f>H269</f>
        <v>0</v>
      </c>
      <c r="I268" s="366" t="e">
        <f t="shared" si="96"/>
        <v>#DIV/0!</v>
      </c>
      <c r="J268" s="22">
        <f>G268-H268</f>
        <v>0</v>
      </c>
      <c r="K268" s="19">
        <f>C268</f>
        <v>0</v>
      </c>
      <c r="L268" s="22">
        <f t="shared" si="97"/>
        <v>0</v>
      </c>
      <c r="M268" s="19">
        <f>K268-L268</f>
        <v>0</v>
      </c>
      <c r="N268" s="205"/>
      <c r="O268" s="205"/>
      <c r="P268" s="205"/>
      <c r="Q268" s="157"/>
      <c r="R268" s="157"/>
      <c r="S268" s="157"/>
      <c r="T268" s="157"/>
      <c r="U268" s="157"/>
      <c r="V268" s="157"/>
      <c r="W268" s="157"/>
      <c r="X268" s="157"/>
      <c r="Y268" s="157"/>
      <c r="Z268" s="157"/>
      <c r="AA268" s="157"/>
      <c r="AB268" s="157"/>
      <c r="AC268" s="157"/>
      <c r="AD268" s="157"/>
      <c r="AE268" s="157"/>
      <c r="AF268" s="157"/>
      <c r="AG268" s="157"/>
      <c r="AH268" s="157"/>
      <c r="AI268" s="157"/>
      <c r="AJ268" s="157"/>
      <c r="AK268" s="157"/>
      <c r="AL268" s="157"/>
      <c r="AM268" s="157"/>
      <c r="AN268" s="157"/>
      <c r="AO268" s="157"/>
      <c r="AP268" s="157"/>
      <c r="AQ268" s="157"/>
      <c r="AR268" s="157"/>
      <c r="AS268" s="157"/>
      <c r="AT268" s="157"/>
      <c r="AU268" s="157"/>
      <c r="AV268" s="157"/>
      <c r="AW268" s="157"/>
      <c r="AX268" s="157"/>
      <c r="AY268" s="157"/>
      <c r="AZ268" s="157"/>
      <c r="BA268" s="157"/>
    </row>
    <row r="269" spans="1:53" s="191" customFormat="1" ht="50.25" customHeight="1" x14ac:dyDescent="0.3">
      <c r="A269" s="370" t="s">
        <v>236</v>
      </c>
      <c r="B269" s="371">
        <v>3460012</v>
      </c>
      <c r="C269" s="219"/>
      <c r="D269" s="155">
        <f>H269</f>
        <v>0</v>
      </c>
      <c r="E269" s="155">
        <f>C269-D269</f>
        <v>0</v>
      </c>
      <c r="F269" s="56" t="e">
        <f t="shared" si="95"/>
        <v>#DIV/0!</v>
      </c>
      <c r="G269" s="155"/>
      <c r="H269" s="155"/>
      <c r="I269" s="155" t="e">
        <f t="shared" si="96"/>
        <v>#DIV/0!</v>
      </c>
      <c r="J269" s="22">
        <f>G269-H269</f>
        <v>0</v>
      </c>
      <c r="K269" s="19">
        <f>C269</f>
        <v>0</v>
      </c>
      <c r="L269" s="22">
        <f t="shared" si="97"/>
        <v>0</v>
      </c>
      <c r="M269" s="19">
        <f>K269-L269</f>
        <v>0</v>
      </c>
      <c r="N269" s="180"/>
      <c r="O269" s="180"/>
      <c r="P269" s="180"/>
      <c r="Q269" s="181"/>
      <c r="R269" s="181"/>
      <c r="S269" s="181"/>
      <c r="T269" s="181"/>
      <c r="U269" s="181"/>
      <c r="V269" s="181"/>
      <c r="W269" s="181"/>
      <c r="X269" s="181"/>
      <c r="Y269" s="181"/>
      <c r="Z269" s="181"/>
      <c r="AA269" s="181"/>
      <c r="AB269" s="181"/>
      <c r="AC269" s="181"/>
      <c r="AD269" s="181"/>
      <c r="AE269" s="181"/>
      <c r="AF269" s="181"/>
      <c r="AG269" s="181"/>
      <c r="AH269" s="181"/>
      <c r="AI269" s="181"/>
      <c r="AJ269" s="181"/>
      <c r="AK269" s="181"/>
      <c r="AL269" s="181"/>
      <c r="AM269" s="181"/>
      <c r="AN269" s="181"/>
      <c r="AO269" s="181"/>
      <c r="AP269" s="181"/>
      <c r="AQ269" s="181"/>
      <c r="AR269" s="181"/>
      <c r="AS269" s="181"/>
      <c r="AT269" s="181"/>
      <c r="AU269" s="181"/>
      <c r="AV269" s="181"/>
      <c r="AW269" s="181"/>
      <c r="AX269" s="181"/>
      <c r="AY269" s="181"/>
      <c r="AZ269" s="181"/>
      <c r="BA269" s="181"/>
    </row>
    <row r="270" spans="1:53" s="191" customFormat="1" ht="50.25" customHeight="1" x14ac:dyDescent="0.3">
      <c r="A270" s="372" t="s">
        <v>237</v>
      </c>
      <c r="B270" s="373" t="s">
        <v>238</v>
      </c>
      <c r="C270" s="374">
        <f>SUM(C271)</f>
        <v>0</v>
      </c>
      <c r="D270" s="374">
        <f>SUM(D271)</f>
        <v>0</v>
      </c>
      <c r="E270" s="374">
        <f>SUM(E271)</f>
        <v>0</v>
      </c>
      <c r="F270" s="104" t="e">
        <f t="shared" si="95"/>
        <v>#DIV/0!</v>
      </c>
      <c r="G270" s="375">
        <f>SUM(G271)</f>
        <v>0</v>
      </c>
      <c r="H270" s="375">
        <f>SUM(H271)</f>
        <v>0</v>
      </c>
      <c r="I270" s="364" t="e">
        <f t="shared" si="96"/>
        <v>#DIV/0!</v>
      </c>
      <c r="J270" s="22"/>
      <c r="K270" s="19"/>
      <c r="L270" s="22">
        <f t="shared" si="97"/>
        <v>0</v>
      </c>
      <c r="M270" s="19"/>
      <c r="N270" s="180"/>
      <c r="O270" s="180"/>
      <c r="P270" s="180"/>
      <c r="Q270" s="181"/>
      <c r="R270" s="181"/>
      <c r="S270" s="181"/>
      <c r="T270" s="181"/>
      <c r="U270" s="181"/>
      <c r="V270" s="181"/>
      <c r="W270" s="181"/>
      <c r="X270" s="181"/>
      <c r="Y270" s="181"/>
      <c r="Z270" s="181"/>
      <c r="AA270" s="181"/>
      <c r="AB270" s="181"/>
      <c r="AC270" s="181"/>
      <c r="AD270" s="181"/>
      <c r="AE270" s="181"/>
      <c r="AF270" s="181"/>
      <c r="AG270" s="181"/>
      <c r="AH270" s="181"/>
      <c r="AI270" s="181"/>
      <c r="AJ270" s="181"/>
      <c r="AK270" s="181"/>
      <c r="AL270" s="181"/>
      <c r="AM270" s="181"/>
      <c r="AN270" s="181"/>
      <c r="AO270" s="181"/>
      <c r="AP270" s="181"/>
      <c r="AQ270" s="181"/>
      <c r="AR270" s="181"/>
      <c r="AS270" s="181"/>
      <c r="AT270" s="181"/>
      <c r="AU270" s="181"/>
      <c r="AV270" s="181"/>
      <c r="AW270" s="181"/>
      <c r="AX270" s="181"/>
      <c r="AY270" s="181"/>
      <c r="AZ270" s="181"/>
      <c r="BA270" s="181"/>
    </row>
    <row r="271" spans="1:53" s="191" customFormat="1" ht="33.75" customHeight="1" x14ac:dyDescent="0.3">
      <c r="A271" s="370" t="s">
        <v>239</v>
      </c>
      <c r="B271" s="371">
        <v>2250110</v>
      </c>
      <c r="C271" s="219"/>
      <c r="D271" s="155">
        <f>H271</f>
        <v>0</v>
      </c>
      <c r="E271" s="155">
        <f>C271-D271</f>
        <v>0</v>
      </c>
      <c r="F271" s="56" t="e">
        <f t="shared" si="95"/>
        <v>#DIV/0!</v>
      </c>
      <c r="G271" s="155"/>
      <c r="H271" s="155"/>
      <c r="I271" s="155" t="e">
        <f t="shared" si="96"/>
        <v>#DIV/0!</v>
      </c>
      <c r="J271" s="22"/>
      <c r="K271" s="19"/>
      <c r="L271" s="22">
        <f t="shared" si="97"/>
        <v>0</v>
      </c>
      <c r="M271" s="19"/>
      <c r="N271" s="180"/>
      <c r="O271" s="180"/>
      <c r="P271" s="180"/>
      <c r="Q271" s="181"/>
      <c r="R271" s="181"/>
      <c r="S271" s="181"/>
      <c r="T271" s="181"/>
      <c r="U271" s="181"/>
      <c r="V271" s="181"/>
      <c r="W271" s="181"/>
      <c r="X271" s="181"/>
      <c r="Y271" s="181"/>
      <c r="Z271" s="181"/>
      <c r="AA271" s="181"/>
      <c r="AB271" s="181"/>
      <c r="AC271" s="181"/>
      <c r="AD271" s="181"/>
      <c r="AE271" s="181"/>
      <c r="AF271" s="181"/>
      <c r="AG271" s="181"/>
      <c r="AH271" s="181"/>
      <c r="AI271" s="181"/>
      <c r="AJ271" s="181"/>
      <c r="AK271" s="181"/>
      <c r="AL271" s="181"/>
      <c r="AM271" s="181"/>
      <c r="AN271" s="181"/>
      <c r="AO271" s="181"/>
      <c r="AP271" s="181"/>
      <c r="AQ271" s="181"/>
      <c r="AR271" s="181"/>
      <c r="AS271" s="181"/>
      <c r="AT271" s="181"/>
      <c r="AU271" s="181"/>
      <c r="AV271" s="181"/>
      <c r="AW271" s="181"/>
      <c r="AX271" s="181"/>
      <c r="AY271" s="181"/>
      <c r="AZ271" s="181"/>
      <c r="BA271" s="181"/>
    </row>
    <row r="272" spans="1:53" s="191" customFormat="1" ht="47.25" customHeight="1" x14ac:dyDescent="0.3">
      <c r="A272" s="376" t="s">
        <v>240</v>
      </c>
      <c r="B272" s="373" t="s">
        <v>241</v>
      </c>
      <c r="C272" s="374">
        <f>C273+C274</f>
        <v>0</v>
      </c>
      <c r="D272" s="375">
        <f>H272</f>
        <v>0</v>
      </c>
      <c r="E272" s="375">
        <f>C272-D272</f>
        <v>0</v>
      </c>
      <c r="F272" s="104" t="e">
        <f t="shared" si="95"/>
        <v>#DIV/0!</v>
      </c>
      <c r="G272" s="375">
        <f>G273+G274</f>
        <v>0</v>
      </c>
      <c r="H272" s="375">
        <f>H273+H274</f>
        <v>0</v>
      </c>
      <c r="I272" s="375" t="e">
        <f t="shared" si="96"/>
        <v>#DIV/0!</v>
      </c>
      <c r="J272" s="22"/>
      <c r="K272" s="19"/>
      <c r="L272" s="22">
        <f t="shared" si="97"/>
        <v>0</v>
      </c>
      <c r="M272" s="19"/>
      <c r="N272" s="180"/>
      <c r="O272" s="180"/>
      <c r="P272" s="180"/>
      <c r="Q272" s="181"/>
      <c r="R272" s="181"/>
      <c r="S272" s="181"/>
      <c r="T272" s="181"/>
      <c r="U272" s="181"/>
      <c r="V272" s="181"/>
      <c r="W272" s="181"/>
      <c r="X272" s="181"/>
      <c r="Y272" s="181"/>
      <c r="Z272" s="181"/>
      <c r="AA272" s="181"/>
      <c r="AB272" s="181"/>
      <c r="AC272" s="181"/>
      <c r="AD272" s="181"/>
      <c r="AE272" s="181"/>
      <c r="AF272" s="181"/>
      <c r="AG272" s="181"/>
      <c r="AH272" s="181"/>
      <c r="AI272" s="181"/>
      <c r="AJ272" s="181"/>
      <c r="AK272" s="181"/>
      <c r="AL272" s="181"/>
      <c r="AM272" s="181"/>
      <c r="AN272" s="181"/>
      <c r="AO272" s="181"/>
      <c r="AP272" s="181"/>
      <c r="AQ272" s="181"/>
      <c r="AR272" s="181"/>
      <c r="AS272" s="181"/>
      <c r="AT272" s="181"/>
      <c r="AU272" s="181"/>
      <c r="AV272" s="181"/>
      <c r="AW272" s="181"/>
      <c r="AX272" s="181"/>
      <c r="AY272" s="181"/>
      <c r="AZ272" s="181"/>
      <c r="BA272" s="181"/>
    </row>
    <row r="273" spans="1:53" s="191" customFormat="1" ht="33.75" customHeight="1" x14ac:dyDescent="0.3">
      <c r="A273" s="370" t="s">
        <v>85</v>
      </c>
      <c r="B273" s="371">
        <v>2411000</v>
      </c>
      <c r="C273" s="219"/>
      <c r="D273" s="155">
        <f>H273</f>
        <v>0</v>
      </c>
      <c r="E273" s="155">
        <f>C273-D273</f>
        <v>0</v>
      </c>
      <c r="F273" s="56" t="e">
        <f t="shared" si="95"/>
        <v>#DIV/0!</v>
      </c>
      <c r="G273" s="155"/>
      <c r="H273" s="155"/>
      <c r="I273" s="155" t="e">
        <f t="shared" si="96"/>
        <v>#DIV/0!</v>
      </c>
      <c r="J273" s="22"/>
      <c r="K273" s="19"/>
      <c r="L273" s="22">
        <f t="shared" si="97"/>
        <v>0</v>
      </c>
      <c r="M273" s="19"/>
      <c r="N273" s="180"/>
      <c r="O273" s="180"/>
      <c r="P273" s="180"/>
      <c r="Q273" s="181"/>
      <c r="R273" s="181"/>
      <c r="S273" s="181"/>
      <c r="T273" s="181"/>
      <c r="U273" s="181"/>
      <c r="V273" s="181"/>
      <c r="W273" s="181"/>
      <c r="X273" s="181"/>
      <c r="Y273" s="181"/>
      <c r="Z273" s="181"/>
      <c r="AA273" s="181"/>
      <c r="AB273" s="181"/>
      <c r="AC273" s="181"/>
      <c r="AD273" s="181"/>
      <c r="AE273" s="181"/>
      <c r="AF273" s="181"/>
      <c r="AG273" s="181"/>
      <c r="AH273" s="181"/>
      <c r="AI273" s="181"/>
      <c r="AJ273" s="181"/>
      <c r="AK273" s="181"/>
      <c r="AL273" s="181"/>
      <c r="AM273" s="181"/>
      <c r="AN273" s="181"/>
      <c r="AO273" s="181"/>
      <c r="AP273" s="181"/>
      <c r="AQ273" s="181"/>
      <c r="AR273" s="181"/>
      <c r="AS273" s="181"/>
      <c r="AT273" s="181"/>
      <c r="AU273" s="181"/>
      <c r="AV273" s="181"/>
      <c r="AW273" s="181"/>
      <c r="AX273" s="181"/>
      <c r="AY273" s="181"/>
      <c r="AZ273" s="181"/>
      <c r="BA273" s="181"/>
    </row>
    <row r="274" spans="1:53" s="191" customFormat="1" ht="33.75" customHeight="1" x14ac:dyDescent="0.3">
      <c r="A274" s="370" t="s">
        <v>81</v>
      </c>
      <c r="B274" s="371">
        <v>2412000</v>
      </c>
      <c r="C274" s="219"/>
      <c r="D274" s="155">
        <f>H274</f>
        <v>0</v>
      </c>
      <c r="E274" s="155">
        <f>C274-D274</f>
        <v>0</v>
      </c>
      <c r="F274" s="56" t="e">
        <f t="shared" si="95"/>
        <v>#DIV/0!</v>
      </c>
      <c r="G274" s="155"/>
      <c r="H274" s="155"/>
      <c r="I274" s="155" t="e">
        <f t="shared" si="96"/>
        <v>#DIV/0!</v>
      </c>
      <c r="J274" s="22"/>
      <c r="K274" s="19"/>
      <c r="L274" s="22">
        <f t="shared" si="97"/>
        <v>0</v>
      </c>
      <c r="M274" s="19"/>
      <c r="N274" s="180"/>
      <c r="O274" s="180"/>
      <c r="P274" s="180"/>
      <c r="Q274" s="181"/>
      <c r="R274" s="181"/>
      <c r="S274" s="181"/>
      <c r="T274" s="181"/>
      <c r="U274" s="181"/>
      <c r="V274" s="181"/>
      <c r="W274" s="181"/>
      <c r="X274" s="181"/>
      <c r="Y274" s="181"/>
      <c r="Z274" s="181"/>
      <c r="AA274" s="181"/>
      <c r="AB274" s="181"/>
      <c r="AC274" s="181"/>
      <c r="AD274" s="181"/>
      <c r="AE274" s="181"/>
      <c r="AF274" s="181"/>
      <c r="AG274" s="181"/>
      <c r="AH274" s="181"/>
      <c r="AI274" s="181"/>
      <c r="AJ274" s="181"/>
      <c r="AK274" s="181"/>
      <c r="AL274" s="181"/>
      <c r="AM274" s="181"/>
      <c r="AN274" s="181"/>
      <c r="AO274" s="181"/>
      <c r="AP274" s="181"/>
      <c r="AQ274" s="181"/>
      <c r="AR274" s="181"/>
      <c r="AS274" s="181"/>
      <c r="AT274" s="181"/>
      <c r="AU274" s="181"/>
      <c r="AV274" s="181"/>
      <c r="AW274" s="181"/>
      <c r="AX274" s="181"/>
      <c r="AY274" s="181"/>
      <c r="AZ274" s="181"/>
      <c r="BA274" s="181"/>
    </row>
    <row r="275" spans="1:53" s="381" customFormat="1" ht="118.5" customHeight="1" x14ac:dyDescent="0.25">
      <c r="A275" s="377" t="s">
        <v>242</v>
      </c>
      <c r="B275" s="378">
        <v>612</v>
      </c>
      <c r="C275" s="379">
        <f>C187+C231+C276+C270+C272+C264</f>
        <v>0</v>
      </c>
      <c r="D275" s="379">
        <f>D187+D231+D276+D270+D272+D264</f>
        <v>0</v>
      </c>
      <c r="E275" s="379">
        <f>E187+E231+E276+E270+E272</f>
        <v>0</v>
      </c>
      <c r="F275" s="99" t="e">
        <f t="shared" si="95"/>
        <v>#DIV/0!</v>
      </c>
      <c r="G275" s="379">
        <f>G187+G231+G276+G270+G272+G264</f>
        <v>0</v>
      </c>
      <c r="H275" s="379">
        <f>H187+H231+H276+H270+H272+H264</f>
        <v>0</v>
      </c>
      <c r="I275" s="379" t="e">
        <f t="shared" si="96"/>
        <v>#DIV/0!</v>
      </c>
      <c r="J275" s="22">
        <f>G275-H275</f>
        <v>0</v>
      </c>
      <c r="K275" s="19">
        <f t="shared" ref="K275:K305" si="98">C275</f>
        <v>0</v>
      </c>
      <c r="L275" s="22">
        <f t="shared" si="97"/>
        <v>0</v>
      </c>
      <c r="M275" s="19">
        <f t="shared" ref="M275:M305" si="99">K275-L275</f>
        <v>0</v>
      </c>
      <c r="N275" s="380"/>
      <c r="O275" s="380"/>
      <c r="P275" s="380"/>
      <c r="Q275" s="273"/>
      <c r="R275" s="273"/>
      <c r="S275" s="273"/>
      <c r="T275" s="273"/>
      <c r="U275" s="273"/>
      <c r="V275" s="273"/>
      <c r="W275" s="273"/>
      <c r="X275" s="273"/>
      <c r="Y275" s="273"/>
      <c r="Z275" s="273"/>
      <c r="AA275" s="273"/>
      <c r="AB275" s="273"/>
      <c r="AC275" s="273"/>
      <c r="AD275" s="273"/>
      <c r="AE275" s="273"/>
      <c r="AF275" s="273"/>
      <c r="AG275" s="273"/>
      <c r="AH275" s="273"/>
      <c r="AI275" s="273"/>
      <c r="AJ275" s="273"/>
      <c r="AK275" s="273"/>
      <c r="AL275" s="273"/>
      <c r="AM275" s="273"/>
      <c r="AN275" s="273"/>
      <c r="AO275" s="273"/>
      <c r="AP275" s="273"/>
      <c r="AQ275" s="273"/>
      <c r="AR275" s="273"/>
      <c r="AS275" s="273"/>
      <c r="AT275" s="273"/>
      <c r="AU275" s="273"/>
      <c r="AV275" s="273"/>
      <c r="AW275" s="273"/>
      <c r="AX275" s="273"/>
      <c r="AY275" s="273"/>
      <c r="AZ275" s="273"/>
      <c r="BA275" s="273"/>
    </row>
    <row r="276" spans="1:53" ht="36.75" customHeight="1" x14ac:dyDescent="0.3">
      <c r="A276" s="382" t="s">
        <v>243</v>
      </c>
      <c r="B276" s="211"/>
      <c r="C276" s="195"/>
      <c r="D276" s="148">
        <f>H276</f>
        <v>0</v>
      </c>
      <c r="E276" s="148">
        <f>C276-D276</f>
        <v>0</v>
      </c>
      <c r="F276" s="56" t="e">
        <f t="shared" si="95"/>
        <v>#DIV/0!</v>
      </c>
      <c r="G276" s="148"/>
      <c r="H276" s="148"/>
      <c r="I276" s="148" t="e">
        <f t="shared" si="96"/>
        <v>#DIV/0!</v>
      </c>
      <c r="J276" s="22">
        <f>G276-H276</f>
        <v>0</v>
      </c>
      <c r="K276" s="19">
        <f t="shared" si="98"/>
        <v>0</v>
      </c>
      <c r="L276" s="22">
        <f t="shared" si="97"/>
        <v>0</v>
      </c>
      <c r="M276" s="19">
        <f t="shared" si="99"/>
        <v>0</v>
      </c>
      <c r="N276" s="58"/>
      <c r="O276" s="58"/>
      <c r="P276" s="58"/>
    </row>
    <row r="277" spans="1:53" s="387" customFormat="1" ht="38.25" customHeight="1" x14ac:dyDescent="0.25">
      <c r="A277" s="383" t="s">
        <v>244</v>
      </c>
      <c r="B277" s="384" t="s">
        <v>73</v>
      </c>
      <c r="C277" s="385">
        <f>C275+C186</f>
        <v>15844222.970000003</v>
      </c>
      <c r="D277" s="385">
        <f>D275+D186</f>
        <v>0</v>
      </c>
      <c r="E277" s="385">
        <f>E275+E186</f>
        <v>15844222.970000003</v>
      </c>
      <c r="F277" s="127">
        <f t="shared" si="95"/>
        <v>0</v>
      </c>
      <c r="G277" s="385">
        <f>G275+G186</f>
        <v>1650128.0699999998</v>
      </c>
      <c r="H277" s="385">
        <f>H275+H186</f>
        <v>0</v>
      </c>
      <c r="I277" s="385">
        <f t="shared" si="96"/>
        <v>0</v>
      </c>
      <c r="J277" s="22">
        <f>G277-H277</f>
        <v>1650128.0699999998</v>
      </c>
      <c r="K277" s="19">
        <f t="shared" si="98"/>
        <v>15844222.970000003</v>
      </c>
      <c r="L277" s="22">
        <f t="shared" si="97"/>
        <v>0</v>
      </c>
      <c r="M277" s="19">
        <f t="shared" si="99"/>
        <v>15844222.970000003</v>
      </c>
      <c r="N277" s="386"/>
      <c r="O277" s="386"/>
      <c r="P277" s="386"/>
      <c r="Q277" s="386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1"/>
      <c r="AP277" s="101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1"/>
    </row>
    <row r="278" spans="1:53" s="397" customFormat="1" ht="40.5" hidden="1" customHeight="1" x14ac:dyDescent="0.25">
      <c r="A278" s="388"/>
      <c r="B278" s="389"/>
      <c r="C278" s="390"/>
      <c r="D278" s="391" t="s">
        <v>245</v>
      </c>
      <c r="E278" s="391"/>
      <c r="F278" s="391"/>
      <c r="G278" s="392" t="str">
        <f>'[1]Свод школы '!G272</f>
        <v>2023 год</v>
      </c>
      <c r="H278" s="393"/>
      <c r="I278" s="393" t="e">
        <f t="shared" si="96"/>
        <v>#VALUE!</v>
      </c>
      <c r="J278" s="22"/>
      <c r="K278" s="19">
        <f t="shared" si="98"/>
        <v>0</v>
      </c>
      <c r="L278" s="394"/>
      <c r="M278" s="19">
        <f t="shared" si="99"/>
        <v>0</v>
      </c>
      <c r="N278" s="395"/>
      <c r="O278" s="396"/>
      <c r="P278" s="396"/>
      <c r="Q278" s="396"/>
    </row>
    <row r="279" spans="1:53" s="397" customFormat="1" ht="26.25" hidden="1" customHeight="1" x14ac:dyDescent="0.25">
      <c r="A279" s="398" t="s">
        <v>246</v>
      </c>
      <c r="B279" s="399"/>
      <c r="C279" s="400">
        <f t="shared" ref="C279:E280" si="100">C280</f>
        <v>0</v>
      </c>
      <c r="D279" s="401">
        <f t="shared" si="100"/>
        <v>0</v>
      </c>
      <c r="E279" s="401">
        <f t="shared" si="100"/>
        <v>0</v>
      </c>
      <c r="F279" s="402" t="e">
        <f t="shared" ref="F279:F305" si="101">D279/C279*100</f>
        <v>#DIV/0!</v>
      </c>
      <c r="G279" s="401">
        <f>G280</f>
        <v>0</v>
      </c>
      <c r="H279" s="401">
        <f>H280</f>
        <v>0</v>
      </c>
      <c r="I279" s="401" t="e">
        <f t="shared" si="96"/>
        <v>#DIV/0!</v>
      </c>
      <c r="J279" s="22">
        <f t="shared" ref="J279:J305" si="102">G279-H279</f>
        <v>0</v>
      </c>
      <c r="K279" s="19">
        <f t="shared" si="98"/>
        <v>0</v>
      </c>
      <c r="L279" s="394"/>
      <c r="M279" s="19">
        <f t="shared" si="99"/>
        <v>0</v>
      </c>
      <c r="N279" s="395"/>
      <c r="O279" s="396"/>
      <c r="P279" s="396"/>
      <c r="Q279" s="396"/>
    </row>
    <row r="280" spans="1:53" customFormat="1" ht="30" hidden="1" customHeight="1" x14ac:dyDescent="0.25">
      <c r="A280" s="403" t="s">
        <v>247</v>
      </c>
      <c r="B280" s="404" t="s">
        <v>248</v>
      </c>
      <c r="C280" s="405">
        <f t="shared" si="100"/>
        <v>0</v>
      </c>
      <c r="D280" s="406">
        <f t="shared" si="100"/>
        <v>0</v>
      </c>
      <c r="E280" s="406">
        <f t="shared" si="100"/>
        <v>0</v>
      </c>
      <c r="F280" s="407" t="e">
        <f t="shared" si="101"/>
        <v>#DIV/0!</v>
      </c>
      <c r="G280" s="406">
        <f>G281</f>
        <v>0</v>
      </c>
      <c r="H280" s="406">
        <f>H281</f>
        <v>0</v>
      </c>
      <c r="I280" s="406" t="e">
        <f t="shared" si="96"/>
        <v>#DIV/0!</v>
      </c>
      <c r="J280" s="22">
        <f t="shared" si="102"/>
        <v>0</v>
      </c>
      <c r="K280" s="19">
        <f t="shared" si="98"/>
        <v>0</v>
      </c>
      <c r="L280" s="408"/>
      <c r="M280" s="19">
        <f t="shared" si="99"/>
        <v>0</v>
      </c>
      <c r="N280" s="409"/>
      <c r="O280" s="410"/>
      <c r="P280" s="410"/>
      <c r="Q280" s="410"/>
    </row>
    <row r="281" spans="1:53" customFormat="1" ht="22.5" hidden="1" customHeight="1" x14ac:dyDescent="0.25">
      <c r="A281" s="411" t="s">
        <v>198</v>
      </c>
      <c r="B281" s="412"/>
      <c r="C281" s="413">
        <f>C282</f>
        <v>0</v>
      </c>
      <c r="D281" s="414">
        <f>SUM(D282:D282)</f>
        <v>0</v>
      </c>
      <c r="E281" s="414">
        <f>SUM(E282:E282)</f>
        <v>0</v>
      </c>
      <c r="F281" s="415" t="e">
        <f t="shared" si="101"/>
        <v>#DIV/0!</v>
      </c>
      <c r="G281" s="414">
        <f>SUM(G282:G282)</f>
        <v>0</v>
      </c>
      <c r="H281" s="414">
        <f>SUM(H282:H282)</f>
        <v>0</v>
      </c>
      <c r="I281" s="414" t="e">
        <f t="shared" si="96"/>
        <v>#DIV/0!</v>
      </c>
      <c r="J281" s="22">
        <f t="shared" si="102"/>
        <v>0</v>
      </c>
      <c r="K281" s="19">
        <f t="shared" si="98"/>
        <v>0</v>
      </c>
      <c r="L281" s="408"/>
      <c r="M281" s="19">
        <f t="shared" si="99"/>
        <v>0</v>
      </c>
      <c r="N281" s="409"/>
      <c r="O281" s="410"/>
      <c r="P281" s="410"/>
      <c r="Q281" s="410"/>
    </row>
    <row r="282" spans="1:53" customFormat="1" ht="51" hidden="1" customHeight="1" x14ac:dyDescent="0.25">
      <c r="A282" s="416" t="s">
        <v>249</v>
      </c>
      <c r="B282" s="371">
        <v>2260050</v>
      </c>
      <c r="C282" s="417"/>
      <c r="D282" s="418">
        <f>H282</f>
        <v>0</v>
      </c>
      <c r="E282" s="418">
        <f>C282-D282</f>
        <v>0</v>
      </c>
      <c r="F282" s="56" t="e">
        <f t="shared" si="101"/>
        <v>#DIV/0!</v>
      </c>
      <c r="G282" s="418"/>
      <c r="H282" s="418"/>
      <c r="I282" s="418" t="e">
        <f t="shared" si="96"/>
        <v>#DIV/0!</v>
      </c>
      <c r="J282" s="22">
        <f t="shared" si="102"/>
        <v>0</v>
      </c>
      <c r="K282" s="19">
        <f t="shared" si="98"/>
        <v>0</v>
      </c>
      <c r="L282" s="408"/>
      <c r="M282" s="19">
        <f t="shared" si="99"/>
        <v>0</v>
      </c>
      <c r="N282" s="409"/>
      <c r="O282" s="410"/>
      <c r="P282" s="410"/>
      <c r="Q282" s="410"/>
    </row>
    <row r="283" spans="1:53" customFormat="1" ht="26.25" hidden="1" customHeight="1" x14ac:dyDescent="0.25">
      <c r="A283" s="419" t="s">
        <v>250</v>
      </c>
      <c r="B283" s="399"/>
      <c r="C283" s="420">
        <f>C284+C291+C298</f>
        <v>327452.01</v>
      </c>
      <c r="D283" s="421">
        <f>D284+D291+D298</f>
        <v>327452.01</v>
      </c>
      <c r="E283" s="421">
        <f>E284+E291+E298</f>
        <v>0</v>
      </c>
      <c r="F283" s="402">
        <f t="shared" si="101"/>
        <v>100</v>
      </c>
      <c r="G283" s="421">
        <f>G284+G291+G298</f>
        <v>0</v>
      </c>
      <c r="H283" s="421">
        <f>H284+H291+H298</f>
        <v>327452.01</v>
      </c>
      <c r="I283" s="421" t="e">
        <f t="shared" si="96"/>
        <v>#DIV/0!</v>
      </c>
      <c r="J283" s="22">
        <f t="shared" si="102"/>
        <v>-327452.01</v>
      </c>
      <c r="K283" s="19">
        <f t="shared" si="98"/>
        <v>327452.01</v>
      </c>
      <c r="L283" s="408"/>
      <c r="M283" s="19">
        <f t="shared" si="99"/>
        <v>327452.01</v>
      </c>
      <c r="N283" s="409"/>
      <c r="O283" s="410"/>
      <c r="P283" s="410"/>
      <c r="Q283" s="410"/>
    </row>
    <row r="284" spans="1:53" customFormat="1" ht="24" hidden="1" customHeight="1" x14ac:dyDescent="0.25">
      <c r="A284" s="403" t="s">
        <v>251</v>
      </c>
      <c r="B284" s="404" t="s">
        <v>158</v>
      </c>
      <c r="C284" s="422">
        <f>C285+C288</f>
        <v>0</v>
      </c>
      <c r="D284" s="406">
        <f>D285+D288</f>
        <v>0</v>
      </c>
      <c r="E284" s="406">
        <f>E285+E288</f>
        <v>0</v>
      </c>
      <c r="F284" s="407" t="e">
        <f t="shared" si="101"/>
        <v>#DIV/0!</v>
      </c>
      <c r="G284" s="406">
        <f>G285+G288</f>
        <v>0</v>
      </c>
      <c r="H284" s="406">
        <f>H285+H288</f>
        <v>0</v>
      </c>
      <c r="I284" s="406" t="e">
        <f t="shared" si="96"/>
        <v>#DIV/0!</v>
      </c>
      <c r="J284" s="22">
        <f t="shared" si="102"/>
        <v>0</v>
      </c>
      <c r="K284" s="19">
        <f t="shared" si="98"/>
        <v>0</v>
      </c>
      <c r="L284" s="408"/>
      <c r="M284" s="19">
        <f t="shared" si="99"/>
        <v>0</v>
      </c>
      <c r="N284" s="409"/>
      <c r="O284" s="410"/>
      <c r="P284" s="410"/>
      <c r="Q284" s="410"/>
    </row>
    <row r="285" spans="1:53" customFormat="1" ht="24.75" hidden="1" customHeight="1" x14ac:dyDescent="0.25">
      <c r="A285" s="411" t="s">
        <v>198</v>
      </c>
      <c r="B285" s="412"/>
      <c r="C285" s="423">
        <f>SUM(C286:C287)</f>
        <v>0</v>
      </c>
      <c r="D285" s="414">
        <f>SUM(D286:D287)</f>
        <v>0</v>
      </c>
      <c r="E285" s="414">
        <f>SUM(E286:E287)</f>
        <v>0</v>
      </c>
      <c r="F285" s="415" t="e">
        <f t="shared" si="101"/>
        <v>#DIV/0!</v>
      </c>
      <c r="G285" s="414">
        <f>SUM(G286:G287)</f>
        <v>0</v>
      </c>
      <c r="H285" s="414">
        <f>SUM(H286:H287)</f>
        <v>0</v>
      </c>
      <c r="I285" s="414" t="e">
        <f t="shared" si="96"/>
        <v>#DIV/0!</v>
      </c>
      <c r="J285" s="22">
        <f t="shared" si="102"/>
        <v>0</v>
      </c>
      <c r="K285" s="19">
        <f t="shared" si="98"/>
        <v>0</v>
      </c>
      <c r="L285" s="408"/>
      <c r="M285" s="19">
        <f t="shared" si="99"/>
        <v>0</v>
      </c>
      <c r="N285" s="409"/>
      <c r="O285" s="410"/>
      <c r="P285" s="410"/>
      <c r="Q285" s="410"/>
    </row>
    <row r="286" spans="1:53" customFormat="1" ht="26.25" hidden="1" customHeight="1" x14ac:dyDescent="0.25">
      <c r="A286" s="424" t="s">
        <v>219</v>
      </c>
      <c r="B286" s="371" t="s">
        <v>252</v>
      </c>
      <c r="C286" s="417"/>
      <c r="D286" s="425">
        <f>H286</f>
        <v>0</v>
      </c>
      <c r="E286" s="425">
        <f>C286-D286</f>
        <v>0</v>
      </c>
      <c r="F286" s="56" t="e">
        <f t="shared" si="101"/>
        <v>#DIV/0!</v>
      </c>
      <c r="G286" s="425"/>
      <c r="H286" s="425"/>
      <c r="I286" s="425" t="e">
        <f t="shared" si="96"/>
        <v>#DIV/0!</v>
      </c>
      <c r="J286" s="22">
        <f t="shared" si="102"/>
        <v>0</v>
      </c>
      <c r="K286" s="19">
        <f t="shared" si="98"/>
        <v>0</v>
      </c>
      <c r="L286" s="408"/>
      <c r="M286" s="19">
        <f t="shared" si="99"/>
        <v>0</v>
      </c>
      <c r="N286" s="409"/>
      <c r="O286" s="410"/>
      <c r="P286" s="410"/>
      <c r="Q286" s="410"/>
    </row>
    <row r="287" spans="1:53" customFormat="1" ht="29.25" hidden="1" customHeight="1" x14ac:dyDescent="0.25">
      <c r="A287" s="424" t="s">
        <v>221</v>
      </c>
      <c r="B287" s="371" t="s">
        <v>253</v>
      </c>
      <c r="C287" s="417"/>
      <c r="D287" s="425">
        <f>H287</f>
        <v>0</v>
      </c>
      <c r="E287" s="425">
        <f>C287-D287</f>
        <v>0</v>
      </c>
      <c r="F287" s="56" t="e">
        <f t="shared" si="101"/>
        <v>#DIV/0!</v>
      </c>
      <c r="G287" s="425"/>
      <c r="H287" s="425"/>
      <c r="I287" s="425" t="e">
        <f t="shared" si="96"/>
        <v>#DIV/0!</v>
      </c>
      <c r="J287" s="22">
        <f t="shared" si="102"/>
        <v>0</v>
      </c>
      <c r="K287" s="19">
        <f t="shared" si="98"/>
        <v>0</v>
      </c>
      <c r="L287" s="408"/>
      <c r="M287" s="19">
        <f t="shared" si="99"/>
        <v>0</v>
      </c>
      <c r="N287" s="409"/>
      <c r="O287" s="410"/>
      <c r="P287" s="410"/>
      <c r="Q287" s="410"/>
    </row>
    <row r="288" spans="1:53" customFormat="1" ht="22.5" hidden="1" customHeight="1" x14ac:dyDescent="0.25">
      <c r="A288" s="411" t="s">
        <v>198</v>
      </c>
      <c r="B288" s="412"/>
      <c r="C288" s="413">
        <f>SUM(C289:C290)</f>
        <v>0</v>
      </c>
      <c r="D288" s="414">
        <f>SUM(D289:D290)</f>
        <v>0</v>
      </c>
      <c r="E288" s="414">
        <f>SUM(E289:E290)</f>
        <v>0</v>
      </c>
      <c r="F288" s="415" t="e">
        <f t="shared" si="101"/>
        <v>#DIV/0!</v>
      </c>
      <c r="G288" s="414">
        <f>SUM(G289:G290)</f>
        <v>0</v>
      </c>
      <c r="H288" s="414">
        <f>SUM(H289:H290)</f>
        <v>0</v>
      </c>
      <c r="I288" s="414" t="e">
        <f t="shared" si="96"/>
        <v>#DIV/0!</v>
      </c>
      <c r="J288" s="22">
        <f t="shared" si="102"/>
        <v>0</v>
      </c>
      <c r="K288" s="19">
        <f t="shared" si="98"/>
        <v>0</v>
      </c>
      <c r="L288" s="408"/>
      <c r="M288" s="19">
        <f t="shared" si="99"/>
        <v>0</v>
      </c>
      <c r="N288" s="409"/>
      <c r="O288" s="410"/>
      <c r="P288" s="410"/>
      <c r="Q288" s="410"/>
    </row>
    <row r="289" spans="1:17" customFormat="1" ht="45" hidden="1" customHeight="1" x14ac:dyDescent="0.25">
      <c r="A289" s="416" t="s">
        <v>254</v>
      </c>
      <c r="B289" s="371">
        <v>2261000</v>
      </c>
      <c r="C289" s="417"/>
      <c r="D289" s="418">
        <f>H289</f>
        <v>0</v>
      </c>
      <c r="E289" s="418">
        <f>C289-D289</f>
        <v>0</v>
      </c>
      <c r="F289" s="56" t="e">
        <f t="shared" si="101"/>
        <v>#DIV/0!</v>
      </c>
      <c r="G289" s="418"/>
      <c r="H289" s="418"/>
      <c r="I289" s="418" t="e">
        <f t="shared" si="96"/>
        <v>#DIV/0!</v>
      </c>
      <c r="J289" s="22">
        <f t="shared" si="102"/>
        <v>0</v>
      </c>
      <c r="K289" s="19">
        <f t="shared" si="98"/>
        <v>0</v>
      </c>
      <c r="L289" s="408"/>
      <c r="M289" s="19">
        <f t="shared" si="99"/>
        <v>0</v>
      </c>
      <c r="N289" s="409"/>
      <c r="O289" s="410"/>
      <c r="P289" s="410"/>
      <c r="Q289" s="410"/>
    </row>
    <row r="290" spans="1:17" customFormat="1" ht="36.75" hidden="1" customHeight="1" x14ac:dyDescent="0.25">
      <c r="A290" s="416" t="s">
        <v>224</v>
      </c>
      <c r="B290" s="371" t="s">
        <v>225</v>
      </c>
      <c r="C290" s="417"/>
      <c r="D290" s="418">
        <f>H290</f>
        <v>0</v>
      </c>
      <c r="E290" s="418">
        <f>C290-D290</f>
        <v>0</v>
      </c>
      <c r="F290" s="56" t="e">
        <f t="shared" si="101"/>
        <v>#DIV/0!</v>
      </c>
      <c r="G290" s="418"/>
      <c r="H290" s="418"/>
      <c r="I290" s="418" t="e">
        <f t="shared" si="96"/>
        <v>#DIV/0!</v>
      </c>
      <c r="J290" s="22">
        <f t="shared" si="102"/>
        <v>0</v>
      </c>
      <c r="K290" s="19">
        <f t="shared" si="98"/>
        <v>0</v>
      </c>
      <c r="L290" s="408"/>
      <c r="M290" s="19">
        <f t="shared" si="99"/>
        <v>0</v>
      </c>
      <c r="N290" s="409"/>
      <c r="O290" s="410"/>
      <c r="P290" s="410"/>
      <c r="Q290" s="410"/>
    </row>
    <row r="291" spans="1:17" customFormat="1" ht="22.5" hidden="1" customHeight="1" x14ac:dyDescent="0.25">
      <c r="A291" s="403" t="s">
        <v>247</v>
      </c>
      <c r="B291" s="404" t="s">
        <v>170</v>
      </c>
      <c r="C291" s="426">
        <f>C292+C296</f>
        <v>0</v>
      </c>
      <c r="D291" s="427">
        <f>D292+D296</f>
        <v>0</v>
      </c>
      <c r="E291" s="427">
        <f>E292+E296</f>
        <v>0</v>
      </c>
      <c r="F291" s="407" t="e">
        <f t="shared" si="101"/>
        <v>#DIV/0!</v>
      </c>
      <c r="G291" s="427">
        <f>G292+G296</f>
        <v>0</v>
      </c>
      <c r="H291" s="427">
        <f>H292+H296</f>
        <v>0</v>
      </c>
      <c r="I291" s="427" t="e">
        <f t="shared" si="96"/>
        <v>#DIV/0!</v>
      </c>
      <c r="J291" s="22">
        <f t="shared" si="102"/>
        <v>0</v>
      </c>
      <c r="K291" s="19">
        <f t="shared" si="98"/>
        <v>0</v>
      </c>
      <c r="L291" s="408"/>
      <c r="M291" s="19">
        <f t="shared" si="99"/>
        <v>0</v>
      </c>
      <c r="N291" s="409"/>
      <c r="O291" s="410"/>
      <c r="P291" s="410"/>
      <c r="Q291" s="410"/>
    </row>
    <row r="292" spans="1:17" customFormat="1" ht="24" hidden="1" customHeight="1" x14ac:dyDescent="0.25">
      <c r="A292" s="411" t="s">
        <v>37</v>
      </c>
      <c r="B292" s="412"/>
      <c r="C292" s="413">
        <f>SUM(C293:C295)</f>
        <v>0</v>
      </c>
      <c r="D292" s="414">
        <f>SUM(D293:D295)</f>
        <v>0</v>
      </c>
      <c r="E292" s="414">
        <f>SUM(E293:E295)</f>
        <v>0</v>
      </c>
      <c r="F292" s="415" t="e">
        <f t="shared" si="101"/>
        <v>#DIV/0!</v>
      </c>
      <c r="G292" s="414">
        <f>SUM(G293:G295)</f>
        <v>0</v>
      </c>
      <c r="H292" s="414">
        <f>SUM(H293:H295)</f>
        <v>0</v>
      </c>
      <c r="I292" s="414" t="e">
        <f t="shared" si="96"/>
        <v>#DIV/0!</v>
      </c>
      <c r="J292" s="22">
        <f t="shared" si="102"/>
        <v>0</v>
      </c>
      <c r="K292" s="19">
        <f t="shared" si="98"/>
        <v>0</v>
      </c>
      <c r="L292" s="408"/>
      <c r="M292" s="19">
        <f t="shared" si="99"/>
        <v>0</v>
      </c>
      <c r="N292" s="409"/>
      <c r="O292" s="410"/>
      <c r="P292" s="410"/>
      <c r="Q292" s="410"/>
    </row>
    <row r="293" spans="1:17" customFormat="1" ht="43.5" hidden="1" customHeight="1" x14ac:dyDescent="0.25">
      <c r="A293" s="424" t="s">
        <v>255</v>
      </c>
      <c r="B293" s="371">
        <v>2260019</v>
      </c>
      <c r="C293" s="417"/>
      <c r="D293" s="428">
        <f>H293</f>
        <v>0</v>
      </c>
      <c r="E293" s="428">
        <f>C293-D293</f>
        <v>0</v>
      </c>
      <c r="F293" s="56" t="e">
        <f t="shared" si="101"/>
        <v>#DIV/0!</v>
      </c>
      <c r="G293" s="428"/>
      <c r="H293" s="428"/>
      <c r="I293" s="428" t="e">
        <f t="shared" si="96"/>
        <v>#DIV/0!</v>
      </c>
      <c r="J293" s="22">
        <f t="shared" si="102"/>
        <v>0</v>
      </c>
      <c r="K293" s="19">
        <f t="shared" si="98"/>
        <v>0</v>
      </c>
      <c r="L293" s="408"/>
      <c r="M293" s="19">
        <f t="shared" si="99"/>
        <v>0</v>
      </c>
      <c r="N293" s="409"/>
      <c r="O293" s="410"/>
      <c r="P293" s="410"/>
      <c r="Q293" s="410"/>
    </row>
    <row r="294" spans="1:17" customFormat="1" ht="51" hidden="1" customHeight="1" x14ac:dyDescent="0.25">
      <c r="A294" s="416" t="s">
        <v>249</v>
      </c>
      <c r="B294" s="371">
        <v>2260050</v>
      </c>
      <c r="C294" s="417"/>
      <c r="D294" s="428">
        <f>H294</f>
        <v>0</v>
      </c>
      <c r="E294" s="428">
        <f>C294-D294</f>
        <v>0</v>
      </c>
      <c r="F294" s="56" t="e">
        <f t="shared" si="101"/>
        <v>#DIV/0!</v>
      </c>
      <c r="G294" s="428"/>
      <c r="H294" s="428"/>
      <c r="I294" s="428" t="e">
        <f t="shared" si="96"/>
        <v>#DIV/0!</v>
      </c>
      <c r="J294" s="22">
        <f t="shared" si="102"/>
        <v>0</v>
      </c>
      <c r="K294" s="19">
        <f t="shared" si="98"/>
        <v>0</v>
      </c>
      <c r="L294" s="408"/>
      <c r="M294" s="19">
        <f t="shared" si="99"/>
        <v>0</v>
      </c>
      <c r="N294" s="409"/>
      <c r="O294" s="410"/>
      <c r="P294" s="410"/>
      <c r="Q294" s="410"/>
    </row>
    <row r="295" spans="1:17" customFormat="1" ht="23.25" hidden="1" customHeight="1" x14ac:dyDescent="0.25">
      <c r="A295" s="424" t="s">
        <v>66</v>
      </c>
      <c r="B295" s="371">
        <v>2260382</v>
      </c>
      <c r="C295" s="417"/>
      <c r="D295" s="428">
        <f>H295</f>
        <v>0</v>
      </c>
      <c r="E295" s="428">
        <f>C295-D295</f>
        <v>0</v>
      </c>
      <c r="F295" s="56" t="e">
        <f t="shared" si="101"/>
        <v>#DIV/0!</v>
      </c>
      <c r="G295" s="428"/>
      <c r="H295" s="428"/>
      <c r="I295" s="428" t="e">
        <f t="shared" si="96"/>
        <v>#DIV/0!</v>
      </c>
      <c r="J295" s="22">
        <f t="shared" si="102"/>
        <v>0</v>
      </c>
      <c r="K295" s="19">
        <f t="shared" si="98"/>
        <v>0</v>
      </c>
      <c r="L295" s="408"/>
      <c r="M295" s="19">
        <f t="shared" si="99"/>
        <v>0</v>
      </c>
      <c r="N295" s="409"/>
      <c r="O295" s="410"/>
      <c r="P295" s="410"/>
      <c r="Q295" s="410"/>
    </row>
    <row r="296" spans="1:17" customFormat="1" ht="29.25" hidden="1" customHeight="1" x14ac:dyDescent="0.25">
      <c r="A296" s="429" t="s">
        <v>256</v>
      </c>
      <c r="B296" s="412"/>
      <c r="C296" s="430">
        <f>C297</f>
        <v>0</v>
      </c>
      <c r="D296" s="431">
        <f>D297</f>
        <v>0</v>
      </c>
      <c r="E296" s="431">
        <f>E297</f>
        <v>0</v>
      </c>
      <c r="F296" s="415" t="e">
        <f t="shared" si="101"/>
        <v>#DIV/0!</v>
      </c>
      <c r="G296" s="431">
        <f>G297</f>
        <v>0</v>
      </c>
      <c r="H296" s="431">
        <f>H297</f>
        <v>0</v>
      </c>
      <c r="I296" s="431" t="e">
        <f t="shared" si="96"/>
        <v>#DIV/0!</v>
      </c>
      <c r="J296" s="22">
        <f t="shared" si="102"/>
        <v>0</v>
      </c>
      <c r="K296" s="19">
        <f t="shared" si="98"/>
        <v>0</v>
      </c>
      <c r="L296" s="408"/>
      <c r="M296" s="19">
        <f t="shared" si="99"/>
        <v>0</v>
      </c>
      <c r="N296" s="409"/>
      <c r="O296" s="410"/>
      <c r="P296" s="410"/>
      <c r="Q296" s="410"/>
    </row>
    <row r="297" spans="1:17" customFormat="1" ht="29.25" hidden="1" customHeight="1" x14ac:dyDescent="0.25">
      <c r="A297" s="432" t="s">
        <v>227</v>
      </c>
      <c r="B297" s="371">
        <v>3100267</v>
      </c>
      <c r="C297" s="417"/>
      <c r="D297" s="418">
        <f>H297</f>
        <v>0</v>
      </c>
      <c r="E297" s="418">
        <f>C297-D297</f>
        <v>0</v>
      </c>
      <c r="F297" s="56" t="e">
        <f t="shared" si="101"/>
        <v>#DIV/0!</v>
      </c>
      <c r="G297" s="418"/>
      <c r="H297" s="418"/>
      <c r="I297" s="418" t="e">
        <f t="shared" si="96"/>
        <v>#DIV/0!</v>
      </c>
      <c r="J297" s="22">
        <f t="shared" si="102"/>
        <v>0</v>
      </c>
      <c r="K297" s="19">
        <f t="shared" si="98"/>
        <v>0</v>
      </c>
      <c r="L297" s="408"/>
      <c r="M297" s="19">
        <f t="shared" si="99"/>
        <v>0</v>
      </c>
      <c r="N297" s="409"/>
      <c r="O297" s="410"/>
      <c r="P297" s="410"/>
      <c r="Q297" s="410"/>
    </row>
    <row r="298" spans="1:17" customFormat="1" ht="24.75" hidden="1" customHeight="1" x14ac:dyDescent="0.25">
      <c r="A298" s="403" t="s">
        <v>257</v>
      </c>
      <c r="B298" s="404" t="s">
        <v>181</v>
      </c>
      <c r="C298" s="422">
        <f>C299+C303</f>
        <v>327452.01</v>
      </c>
      <c r="D298" s="406">
        <f>D299+D303</f>
        <v>327452.01</v>
      </c>
      <c r="E298" s="406">
        <f>E299+E303</f>
        <v>0</v>
      </c>
      <c r="F298" s="407">
        <f t="shared" si="101"/>
        <v>100</v>
      </c>
      <c r="G298" s="406">
        <f>G299+G303</f>
        <v>0</v>
      </c>
      <c r="H298" s="406">
        <f>H299+H303</f>
        <v>327452.01</v>
      </c>
      <c r="I298" s="406" t="e">
        <f t="shared" si="96"/>
        <v>#DIV/0!</v>
      </c>
      <c r="J298" s="22">
        <f t="shared" si="102"/>
        <v>-327452.01</v>
      </c>
      <c r="K298" s="19">
        <f t="shared" si="98"/>
        <v>327452.01</v>
      </c>
      <c r="L298" s="433"/>
      <c r="M298" s="19">
        <f t="shared" si="99"/>
        <v>327452.01</v>
      </c>
      <c r="N298" s="434"/>
      <c r="O298" s="410"/>
      <c r="P298" s="410"/>
      <c r="Q298" s="410"/>
    </row>
    <row r="299" spans="1:17" customFormat="1" ht="24.75" hidden="1" customHeight="1" x14ac:dyDescent="0.25">
      <c r="A299" s="411" t="s">
        <v>37</v>
      </c>
      <c r="B299" s="412"/>
      <c r="C299" s="435">
        <f>SUM(C300:C302)</f>
        <v>327452.01</v>
      </c>
      <c r="D299" s="431">
        <f>SUM(D300:D302)</f>
        <v>327452.01</v>
      </c>
      <c r="E299" s="431">
        <f>SUM(E300:E302)</f>
        <v>0</v>
      </c>
      <c r="F299" s="415">
        <f t="shared" si="101"/>
        <v>100</v>
      </c>
      <c r="G299" s="431">
        <f>SUM(G300:G302)</f>
        <v>0</v>
      </c>
      <c r="H299" s="431">
        <f>SUM(H300:H302)</f>
        <v>327452.01</v>
      </c>
      <c r="I299" s="431" t="e">
        <f t="shared" si="96"/>
        <v>#DIV/0!</v>
      </c>
      <c r="J299" s="22">
        <f t="shared" si="102"/>
        <v>-327452.01</v>
      </c>
      <c r="K299" s="19">
        <f t="shared" si="98"/>
        <v>327452.01</v>
      </c>
      <c r="L299" s="408"/>
      <c r="M299" s="19">
        <f t="shared" si="99"/>
        <v>327452.01</v>
      </c>
      <c r="N299" s="409"/>
      <c r="O299" s="410"/>
      <c r="P299" s="410"/>
      <c r="Q299" s="410"/>
    </row>
    <row r="300" spans="1:17" customFormat="1" ht="38.25" hidden="1" customHeight="1" x14ac:dyDescent="0.25">
      <c r="A300" s="424" t="s">
        <v>255</v>
      </c>
      <c r="B300" s="371">
        <v>2260019</v>
      </c>
      <c r="C300" s="417"/>
      <c r="D300" s="425">
        <f>H300</f>
        <v>0</v>
      </c>
      <c r="E300" s="425">
        <f>C300-D300</f>
        <v>0</v>
      </c>
      <c r="F300" s="56" t="e">
        <f t="shared" si="101"/>
        <v>#DIV/0!</v>
      </c>
      <c r="G300" s="425"/>
      <c r="H300" s="425"/>
      <c r="I300" s="425" t="e">
        <f t="shared" si="96"/>
        <v>#DIV/0!</v>
      </c>
      <c r="J300" s="22">
        <f t="shared" si="102"/>
        <v>0</v>
      </c>
      <c r="K300" s="19">
        <f t="shared" si="98"/>
        <v>0</v>
      </c>
      <c r="L300" s="408"/>
      <c r="M300" s="19">
        <f t="shared" si="99"/>
        <v>0</v>
      </c>
      <c r="N300" s="409"/>
      <c r="O300" s="410"/>
      <c r="P300" s="410"/>
      <c r="Q300" s="410"/>
    </row>
    <row r="301" spans="1:17" customFormat="1" ht="62.25" hidden="1" customHeight="1" x14ac:dyDescent="0.25">
      <c r="A301" s="416" t="s">
        <v>249</v>
      </c>
      <c r="B301" s="371">
        <v>2260050</v>
      </c>
      <c r="C301" s="417"/>
      <c r="D301" s="428">
        <f>H301</f>
        <v>0</v>
      </c>
      <c r="E301" s="428">
        <f>C301-D301</f>
        <v>0</v>
      </c>
      <c r="F301" s="56" t="e">
        <f t="shared" si="101"/>
        <v>#DIV/0!</v>
      </c>
      <c r="G301" s="428"/>
      <c r="H301" s="428"/>
      <c r="I301" s="428" t="e">
        <f t="shared" si="96"/>
        <v>#DIV/0!</v>
      </c>
      <c r="J301" s="22">
        <f t="shared" si="102"/>
        <v>0</v>
      </c>
      <c r="K301" s="19">
        <f t="shared" si="98"/>
        <v>0</v>
      </c>
      <c r="L301" s="408"/>
      <c r="M301" s="19">
        <f t="shared" si="99"/>
        <v>0</v>
      </c>
      <c r="N301" s="409"/>
      <c r="O301" s="410"/>
      <c r="P301" s="410"/>
      <c r="Q301" s="410"/>
    </row>
    <row r="302" spans="1:17" customFormat="1" ht="36.75" hidden="1" customHeight="1" x14ac:dyDescent="0.25">
      <c r="A302" s="424" t="s">
        <v>66</v>
      </c>
      <c r="B302" s="371">
        <v>2260382</v>
      </c>
      <c r="C302" s="417">
        <v>327452.01</v>
      </c>
      <c r="D302" s="428">
        <f>H302</f>
        <v>327452.01</v>
      </c>
      <c r="E302" s="428">
        <f>C302-D302</f>
        <v>0</v>
      </c>
      <c r="F302" s="56">
        <f t="shared" si="101"/>
        <v>100</v>
      </c>
      <c r="G302" s="428"/>
      <c r="H302" s="428">
        <v>327452.01</v>
      </c>
      <c r="I302" s="428" t="e">
        <f t="shared" si="96"/>
        <v>#DIV/0!</v>
      </c>
      <c r="J302" s="22">
        <f t="shared" si="102"/>
        <v>-327452.01</v>
      </c>
      <c r="K302" s="19">
        <f t="shared" si="98"/>
        <v>327452.01</v>
      </c>
      <c r="L302" s="408"/>
      <c r="M302" s="19">
        <f t="shared" si="99"/>
        <v>327452.01</v>
      </c>
      <c r="N302" s="409"/>
      <c r="O302" s="410"/>
      <c r="P302" s="410"/>
      <c r="Q302" s="410"/>
    </row>
    <row r="303" spans="1:17" customFormat="1" ht="15.75" hidden="1" customHeight="1" x14ac:dyDescent="0.25">
      <c r="A303" s="429" t="s">
        <v>256</v>
      </c>
      <c r="B303" s="412"/>
      <c r="C303" s="436">
        <f>C304</f>
        <v>0</v>
      </c>
      <c r="D303" s="437">
        <f>D304</f>
        <v>0</v>
      </c>
      <c r="E303" s="437">
        <f>E304</f>
        <v>0</v>
      </c>
      <c r="F303" s="415" t="e">
        <f t="shared" si="101"/>
        <v>#DIV/0!</v>
      </c>
      <c r="G303" s="437"/>
      <c r="H303" s="437">
        <f>H304</f>
        <v>0</v>
      </c>
      <c r="I303" s="437" t="e">
        <f t="shared" si="96"/>
        <v>#DIV/0!</v>
      </c>
      <c r="J303" s="22">
        <f t="shared" si="102"/>
        <v>0</v>
      </c>
      <c r="K303" s="19">
        <f t="shared" si="98"/>
        <v>0</v>
      </c>
      <c r="L303" s="408"/>
      <c r="M303" s="19">
        <f t="shared" si="99"/>
        <v>0</v>
      </c>
      <c r="N303" s="409"/>
      <c r="O303" s="410"/>
      <c r="P303" s="410"/>
      <c r="Q303" s="410"/>
    </row>
    <row r="304" spans="1:17" customFormat="1" ht="27.75" hidden="1" customHeight="1" x14ac:dyDescent="0.25">
      <c r="A304" s="432" t="s">
        <v>227</v>
      </c>
      <c r="B304" s="438">
        <v>3100267</v>
      </c>
      <c r="C304" s="417"/>
      <c r="D304" s="428">
        <f>H304</f>
        <v>0</v>
      </c>
      <c r="E304" s="428">
        <f>C304-D304</f>
        <v>0</v>
      </c>
      <c r="F304" s="56" t="e">
        <f t="shared" si="101"/>
        <v>#DIV/0!</v>
      </c>
      <c r="G304" s="428"/>
      <c r="H304" s="428"/>
      <c r="I304" s="428" t="e">
        <f t="shared" si="96"/>
        <v>#DIV/0!</v>
      </c>
      <c r="J304" s="22">
        <f t="shared" si="102"/>
        <v>0</v>
      </c>
      <c r="K304" s="19">
        <f t="shared" si="98"/>
        <v>0</v>
      </c>
      <c r="L304" s="408"/>
      <c r="M304" s="19">
        <f t="shared" si="99"/>
        <v>0</v>
      </c>
      <c r="N304" s="409"/>
      <c r="O304" s="410"/>
      <c r="P304" s="410"/>
      <c r="Q304" s="410"/>
    </row>
    <row r="305" spans="1:17" s="397" customFormat="1" ht="36.75" hidden="1" customHeight="1" x14ac:dyDescent="0.25">
      <c r="A305" s="439" t="s">
        <v>258</v>
      </c>
      <c r="B305" s="440"/>
      <c r="C305" s="441">
        <f>C279+C283</f>
        <v>327452.01</v>
      </c>
      <c r="D305" s="441">
        <f>D279+D283</f>
        <v>327452.01</v>
      </c>
      <c r="E305" s="441">
        <f>E279+E283</f>
        <v>0</v>
      </c>
      <c r="F305" s="442">
        <f t="shared" si="101"/>
        <v>100</v>
      </c>
      <c r="G305" s="441">
        <f>G279+G283</f>
        <v>0</v>
      </c>
      <c r="H305" s="441">
        <f>H279+H283</f>
        <v>327452.01</v>
      </c>
      <c r="I305" s="441" t="e">
        <f t="shared" si="96"/>
        <v>#DIV/0!</v>
      </c>
      <c r="J305" s="22">
        <f t="shared" si="102"/>
        <v>-327452.01</v>
      </c>
      <c r="K305" s="19">
        <f t="shared" si="98"/>
        <v>327452.01</v>
      </c>
      <c r="L305" s="394"/>
      <c r="M305" s="19">
        <f t="shared" si="99"/>
        <v>327452.01</v>
      </c>
      <c r="N305" s="395"/>
      <c r="O305" s="396"/>
      <c r="P305" s="396"/>
      <c r="Q305" s="396"/>
    </row>
    <row r="306" spans="1:17" s="449" customFormat="1" ht="36.75" hidden="1" customHeight="1" x14ac:dyDescent="0.25">
      <c r="A306" s="443"/>
      <c r="B306" s="444"/>
      <c r="C306" s="445"/>
      <c r="D306" s="445"/>
      <c r="E306" s="445"/>
      <c r="F306" s="445"/>
      <c r="G306" s="445"/>
      <c r="H306" s="445"/>
      <c r="I306" s="445"/>
      <c r="J306" s="445"/>
      <c r="K306" s="445"/>
      <c r="L306" s="446"/>
      <c r="M306" s="446"/>
      <c r="N306" s="447"/>
      <c r="O306" s="448"/>
      <c r="P306" s="448"/>
      <c r="Q306" s="448"/>
    </row>
    <row r="307" spans="1:17" s="4" customFormat="1" ht="24" hidden="1" customHeight="1" x14ac:dyDescent="0.25">
      <c r="A307" s="450"/>
      <c r="B307" s="451" t="s">
        <v>259</v>
      </c>
      <c r="C307" s="452">
        <v>13940571.879999999</v>
      </c>
      <c r="D307" s="450"/>
      <c r="E307" s="450"/>
      <c r="F307" s="450"/>
      <c r="G307" s="450">
        <v>11564629.460000001</v>
      </c>
      <c r="H307" s="450"/>
      <c r="I307" s="453"/>
      <c r="J307" s="454"/>
      <c r="K307" s="3"/>
      <c r="L307" s="3"/>
      <c r="M307" s="3"/>
    </row>
    <row r="308" spans="1:17" s="4" customFormat="1" ht="24" hidden="1" customHeight="1" x14ac:dyDescent="0.25">
      <c r="A308" s="455" t="s">
        <v>260</v>
      </c>
      <c r="B308" s="456" t="s">
        <v>261</v>
      </c>
      <c r="C308" s="457" t="s">
        <v>262</v>
      </c>
      <c r="D308" s="455" t="s">
        <v>261</v>
      </c>
      <c r="E308" s="457" t="s">
        <v>263</v>
      </c>
      <c r="F308" s="455" t="s">
        <v>261</v>
      </c>
      <c r="G308" s="457" t="s">
        <v>264</v>
      </c>
      <c r="H308" s="455" t="s">
        <v>261</v>
      </c>
      <c r="I308" s="450"/>
      <c r="J308" s="3"/>
      <c r="K308" s="3"/>
      <c r="L308" s="3"/>
      <c r="M308" s="3"/>
    </row>
    <row r="309" spans="1:17" s="28" customFormat="1" ht="24" hidden="1" customHeight="1" x14ac:dyDescent="0.25">
      <c r="A309" s="458">
        <v>211</v>
      </c>
      <c r="B309" s="459">
        <f>C68+C71</f>
        <v>3010701.61</v>
      </c>
      <c r="C309" s="460">
        <v>211</v>
      </c>
      <c r="D309" s="461">
        <f>C20</f>
        <v>60591500</v>
      </c>
      <c r="E309" s="460">
        <v>211</v>
      </c>
      <c r="F309" s="458"/>
      <c r="G309" s="460">
        <v>211</v>
      </c>
      <c r="H309" s="461">
        <f t="shared" ref="H309:H344" si="103">B309+D309+F309</f>
        <v>63602201.609999999</v>
      </c>
      <c r="I309" s="462"/>
      <c r="J309" s="463"/>
      <c r="K309" s="463"/>
      <c r="L309" s="463"/>
      <c r="M309" s="463"/>
    </row>
    <row r="310" spans="1:17" s="28" customFormat="1" ht="24" hidden="1" customHeight="1" x14ac:dyDescent="0.25">
      <c r="A310" s="458">
        <v>213</v>
      </c>
      <c r="B310" s="459">
        <f>C69+C72</f>
        <v>909231.87</v>
      </c>
      <c r="C310" s="460">
        <v>213</v>
      </c>
      <c r="D310" s="461">
        <f>C21</f>
        <v>18298633</v>
      </c>
      <c r="E310" s="460">
        <v>213</v>
      </c>
      <c r="F310" s="458"/>
      <c r="G310" s="460">
        <v>213</v>
      </c>
      <c r="H310" s="461">
        <f t="shared" si="103"/>
        <v>19207864.870000001</v>
      </c>
      <c r="I310" s="462"/>
      <c r="J310" s="463"/>
      <c r="K310" s="463"/>
      <c r="L310" s="463"/>
      <c r="M310" s="463"/>
    </row>
    <row r="311" spans="1:17" s="4" customFormat="1" ht="24" hidden="1" customHeight="1" x14ac:dyDescent="0.25">
      <c r="A311" s="455">
        <v>221</v>
      </c>
      <c r="B311" s="456"/>
      <c r="C311" s="457">
        <v>221</v>
      </c>
      <c r="D311" s="464">
        <f>C26</f>
        <v>33000</v>
      </c>
      <c r="E311" s="457">
        <v>221</v>
      </c>
      <c r="F311" s="464"/>
      <c r="G311" s="457">
        <v>221</v>
      </c>
      <c r="H311" s="464">
        <f t="shared" si="103"/>
        <v>33000</v>
      </c>
      <c r="I311" s="450"/>
      <c r="J311" s="3"/>
      <c r="K311" s="3"/>
      <c r="L311" s="3"/>
      <c r="M311" s="3"/>
    </row>
    <row r="312" spans="1:17" s="4" customFormat="1" ht="24" hidden="1" customHeight="1" x14ac:dyDescent="0.25">
      <c r="A312" s="455">
        <v>212</v>
      </c>
      <c r="B312" s="456"/>
      <c r="C312" s="457">
        <v>212</v>
      </c>
      <c r="D312" s="464">
        <f>C24</f>
        <v>0</v>
      </c>
      <c r="E312" s="457">
        <v>212</v>
      </c>
      <c r="F312" s="464"/>
      <c r="G312" s="457">
        <v>212</v>
      </c>
      <c r="H312" s="464">
        <f t="shared" si="103"/>
        <v>0</v>
      </c>
      <c r="I312" s="450"/>
      <c r="J312" s="3"/>
      <c r="K312" s="3"/>
      <c r="L312" s="3"/>
      <c r="M312" s="3"/>
    </row>
    <row r="313" spans="1:17" s="4" customFormat="1" ht="24" hidden="1" customHeight="1" x14ac:dyDescent="0.25">
      <c r="A313" s="455">
        <v>214</v>
      </c>
      <c r="B313" s="465"/>
      <c r="C313" s="457">
        <v>214</v>
      </c>
      <c r="D313" s="464"/>
      <c r="E313" s="457">
        <v>214</v>
      </c>
      <c r="F313" s="464">
        <f>C50</f>
        <v>0</v>
      </c>
      <c r="G313" s="457">
        <v>214</v>
      </c>
      <c r="H313" s="464">
        <f t="shared" si="103"/>
        <v>0</v>
      </c>
      <c r="I313" s="450"/>
      <c r="J313" s="3"/>
      <c r="K313" s="3"/>
      <c r="L313" s="3"/>
      <c r="M313" s="3"/>
    </row>
    <row r="314" spans="1:17" s="4" customFormat="1" ht="24" hidden="1" customHeight="1" x14ac:dyDescent="0.25">
      <c r="A314" s="455">
        <v>225</v>
      </c>
      <c r="B314" s="456"/>
      <c r="C314" s="457">
        <v>225</v>
      </c>
      <c r="D314" s="464">
        <f>C27</f>
        <v>204000</v>
      </c>
      <c r="E314" s="457">
        <v>225</v>
      </c>
      <c r="F314" s="464"/>
      <c r="G314" s="457">
        <v>225</v>
      </c>
      <c r="H314" s="464">
        <f t="shared" si="103"/>
        <v>204000</v>
      </c>
      <c r="I314" s="450"/>
      <c r="J314" s="3"/>
      <c r="K314" s="3"/>
      <c r="L314" s="3"/>
      <c r="M314" s="3"/>
    </row>
    <row r="315" spans="1:17" s="4" customFormat="1" ht="24" hidden="1" customHeight="1" x14ac:dyDescent="0.25">
      <c r="A315" s="455">
        <v>226</v>
      </c>
      <c r="B315" s="465">
        <f>C65</f>
        <v>7841940.75</v>
      </c>
      <c r="C315" s="457">
        <v>226</v>
      </c>
      <c r="D315" s="464">
        <f>C29</f>
        <v>32000</v>
      </c>
      <c r="E315" s="457">
        <v>226</v>
      </c>
      <c r="F315" s="464">
        <f>C52</f>
        <v>0</v>
      </c>
      <c r="G315" s="457">
        <v>226</v>
      </c>
      <c r="H315" s="464">
        <f t="shared" si="103"/>
        <v>7873940.75</v>
      </c>
      <c r="I315" s="450"/>
      <c r="J315" s="3"/>
      <c r="K315" s="3"/>
      <c r="L315" s="3"/>
      <c r="M315" s="3"/>
    </row>
    <row r="316" spans="1:17" s="4" customFormat="1" ht="24" hidden="1" customHeight="1" x14ac:dyDescent="0.25">
      <c r="A316" s="455">
        <v>310</v>
      </c>
      <c r="B316" s="456"/>
      <c r="C316" s="457">
        <v>310</v>
      </c>
      <c r="D316" s="464">
        <f>C33</f>
        <v>1944750</v>
      </c>
      <c r="E316" s="457">
        <v>310</v>
      </c>
      <c r="F316" s="455"/>
      <c r="G316" s="457">
        <v>310</v>
      </c>
      <c r="H316" s="464">
        <f t="shared" si="103"/>
        <v>1944750</v>
      </c>
      <c r="I316" s="450"/>
      <c r="J316" s="3"/>
      <c r="K316" s="3"/>
      <c r="L316" s="3"/>
      <c r="M316" s="3"/>
    </row>
    <row r="317" spans="1:17" s="4" customFormat="1" ht="24" hidden="1" customHeight="1" x14ac:dyDescent="0.25">
      <c r="A317" s="455">
        <v>342</v>
      </c>
      <c r="B317" s="465">
        <f>C66</f>
        <v>0</v>
      </c>
      <c r="C317" s="457">
        <v>342</v>
      </c>
      <c r="D317" s="464"/>
      <c r="E317" s="457">
        <v>342</v>
      </c>
      <c r="F317" s="464">
        <f>C53</f>
        <v>0</v>
      </c>
      <c r="G317" s="457">
        <v>342</v>
      </c>
      <c r="H317" s="464">
        <f t="shared" si="103"/>
        <v>0</v>
      </c>
      <c r="I317" s="450"/>
      <c r="J317" s="3"/>
      <c r="K317" s="3"/>
      <c r="L317" s="3"/>
      <c r="M317" s="3"/>
    </row>
    <row r="318" spans="1:17" s="4" customFormat="1" ht="24" hidden="1" customHeight="1" x14ac:dyDescent="0.25">
      <c r="A318" s="455">
        <v>346</v>
      </c>
      <c r="B318" s="456"/>
      <c r="C318" s="457">
        <v>346</v>
      </c>
      <c r="D318" s="464">
        <f>C39</f>
        <v>610000</v>
      </c>
      <c r="E318" s="457">
        <v>346</v>
      </c>
      <c r="F318" s="464"/>
      <c r="G318" s="457">
        <v>346</v>
      </c>
      <c r="H318" s="464">
        <f t="shared" si="103"/>
        <v>610000</v>
      </c>
      <c r="I318" s="450"/>
      <c r="J318" s="3"/>
      <c r="K318" s="3"/>
      <c r="L318" s="3"/>
      <c r="M318" s="3"/>
    </row>
    <row r="319" spans="1:17" s="4" customFormat="1" ht="24" hidden="1" customHeight="1" x14ac:dyDescent="0.25">
      <c r="A319" s="455">
        <v>349</v>
      </c>
      <c r="B319" s="456"/>
      <c r="C319" s="457">
        <v>349</v>
      </c>
      <c r="D319" s="464">
        <f>C46</f>
        <v>155000</v>
      </c>
      <c r="E319" s="457">
        <v>349</v>
      </c>
      <c r="F319" s="464"/>
      <c r="G319" s="457">
        <v>349</v>
      </c>
      <c r="H319" s="464">
        <f t="shared" si="103"/>
        <v>155000</v>
      </c>
      <c r="I319" s="450"/>
      <c r="J319" s="3"/>
      <c r="K319" s="3"/>
      <c r="L319" s="3"/>
      <c r="M319" s="3"/>
    </row>
    <row r="320" spans="1:17" s="4" customFormat="1" ht="24" hidden="1" customHeight="1" x14ac:dyDescent="0.25">
      <c r="A320" s="466" t="s">
        <v>265</v>
      </c>
      <c r="B320" s="467">
        <f>SUM(B316:B319)</f>
        <v>0</v>
      </c>
      <c r="C320" s="468" t="s">
        <v>265</v>
      </c>
      <c r="D320" s="469">
        <f>SUM(D316:D319)</f>
        <v>2709750</v>
      </c>
      <c r="E320" s="468" t="s">
        <v>265</v>
      </c>
      <c r="F320" s="466">
        <f>SUM(F316:F319)</f>
        <v>0</v>
      </c>
      <c r="G320" s="468" t="s">
        <v>265</v>
      </c>
      <c r="H320" s="470">
        <f t="shared" si="103"/>
        <v>2709750</v>
      </c>
      <c r="I320" s="450"/>
      <c r="J320" s="3"/>
      <c r="K320" s="3"/>
      <c r="L320" s="3"/>
      <c r="M320" s="3"/>
    </row>
    <row r="321" spans="1:13" s="4" customFormat="1" ht="24" hidden="1" customHeight="1" x14ac:dyDescent="0.25">
      <c r="A321" s="471" t="s">
        <v>266</v>
      </c>
      <c r="B321" s="472">
        <f>SUM(B309:B319)</f>
        <v>11761874.23</v>
      </c>
      <c r="C321" s="10" t="s">
        <v>266</v>
      </c>
      <c r="D321" s="473">
        <f>SUM(D309:D319)</f>
        <v>81868883</v>
      </c>
      <c r="E321" s="10" t="s">
        <v>266</v>
      </c>
      <c r="F321" s="473">
        <f>SUM(F309:F319)</f>
        <v>0</v>
      </c>
      <c r="G321" s="10" t="s">
        <v>266</v>
      </c>
      <c r="H321" s="474">
        <f t="shared" si="103"/>
        <v>93630757.230000004</v>
      </c>
      <c r="I321" s="450"/>
      <c r="J321" s="3"/>
      <c r="K321" s="3"/>
      <c r="L321" s="3"/>
      <c r="M321" s="3"/>
    </row>
    <row r="322" spans="1:13" ht="21.75" hidden="1" customHeight="1" x14ac:dyDescent="0.25">
      <c r="A322" s="475"/>
      <c r="B322" s="476">
        <f>B321-C76</f>
        <v>-78120</v>
      </c>
      <c r="C322" s="477"/>
      <c r="D322" s="453">
        <f>D321-C49</f>
        <v>0</v>
      </c>
      <c r="E322" s="452"/>
      <c r="F322" s="453">
        <f>F321-C60</f>
        <v>0</v>
      </c>
      <c r="G322" s="452"/>
      <c r="H322" s="453">
        <f t="shared" si="103"/>
        <v>-78120</v>
      </c>
      <c r="I322" s="450"/>
    </row>
    <row r="323" spans="1:13" ht="15.75" hidden="1" x14ac:dyDescent="0.25">
      <c r="A323" s="450"/>
      <c r="B323" s="478"/>
      <c r="C323" s="457" t="s">
        <v>267</v>
      </c>
      <c r="D323" s="455"/>
      <c r="E323" s="457" t="s">
        <v>268</v>
      </c>
      <c r="F323" s="455"/>
      <c r="G323" s="457" t="s">
        <v>269</v>
      </c>
      <c r="H323" s="464">
        <f t="shared" si="103"/>
        <v>0</v>
      </c>
      <c r="I323" s="450"/>
    </row>
    <row r="324" spans="1:13" ht="16.5" hidden="1" customHeight="1" x14ac:dyDescent="0.25">
      <c r="A324" s="450"/>
      <c r="B324" s="478"/>
      <c r="C324" s="457">
        <v>221</v>
      </c>
      <c r="D324" s="464">
        <f>C82</f>
        <v>21233</v>
      </c>
      <c r="E324" s="457">
        <v>221</v>
      </c>
      <c r="F324" s="464"/>
      <c r="G324" s="457">
        <v>221</v>
      </c>
      <c r="H324" s="464">
        <f t="shared" si="103"/>
        <v>21233</v>
      </c>
      <c r="I324" s="450"/>
    </row>
    <row r="325" spans="1:13" ht="16.5" hidden="1" customHeight="1" x14ac:dyDescent="0.25">
      <c r="A325" s="450"/>
      <c r="B325" s="478"/>
      <c r="C325" s="457">
        <v>222</v>
      </c>
      <c r="D325" s="464">
        <f>C86</f>
        <v>19000</v>
      </c>
      <c r="E325" s="457">
        <v>222</v>
      </c>
      <c r="F325" s="464"/>
      <c r="G325" s="457">
        <v>222</v>
      </c>
      <c r="H325" s="464">
        <f t="shared" si="103"/>
        <v>19000</v>
      </c>
      <c r="I325" s="450"/>
    </row>
    <row r="326" spans="1:13" ht="16.5" hidden="1" customHeight="1" x14ac:dyDescent="0.25">
      <c r="A326" s="450"/>
      <c r="B326" s="478"/>
      <c r="C326" s="457">
        <v>212</v>
      </c>
      <c r="D326" s="464">
        <f>C80+C89</f>
        <v>50000</v>
      </c>
      <c r="E326" s="457">
        <v>212</v>
      </c>
      <c r="F326" s="464"/>
      <c r="G326" s="457">
        <v>212</v>
      </c>
      <c r="H326" s="464">
        <f t="shared" si="103"/>
        <v>50000</v>
      </c>
      <c r="I326" s="450"/>
    </row>
    <row r="327" spans="1:13" ht="16.5" hidden="1" customHeight="1" x14ac:dyDescent="0.25">
      <c r="A327" s="450"/>
      <c r="B327" s="479">
        <v>244</v>
      </c>
      <c r="C327" s="457">
        <v>223</v>
      </c>
      <c r="D327" s="464">
        <f>C91</f>
        <v>809691.23</v>
      </c>
      <c r="E327" s="457">
        <v>223</v>
      </c>
      <c r="F327" s="464"/>
      <c r="G327" s="457">
        <v>223</v>
      </c>
      <c r="H327" s="464">
        <f t="shared" si="103"/>
        <v>809935.23</v>
      </c>
      <c r="I327" s="478">
        <v>244</v>
      </c>
    </row>
    <row r="328" spans="1:13" ht="16.5" hidden="1" customHeight="1" x14ac:dyDescent="0.25">
      <c r="A328" s="450"/>
      <c r="B328" s="479">
        <v>247</v>
      </c>
      <c r="C328" s="457">
        <v>223</v>
      </c>
      <c r="D328" s="464">
        <f>C92</f>
        <v>4684960.63</v>
      </c>
      <c r="E328" s="457">
        <v>223</v>
      </c>
      <c r="F328" s="464"/>
      <c r="G328" s="457">
        <v>223</v>
      </c>
      <c r="H328" s="464">
        <f t="shared" si="103"/>
        <v>4685207.63</v>
      </c>
      <c r="I328" s="478">
        <v>247</v>
      </c>
    </row>
    <row r="329" spans="1:13" ht="16.5" hidden="1" customHeight="1" x14ac:dyDescent="0.25">
      <c r="A329" s="450"/>
      <c r="B329" s="478"/>
      <c r="C329" s="480">
        <v>223</v>
      </c>
      <c r="D329" s="464">
        <f>D327+D328</f>
        <v>5494651.8599999994</v>
      </c>
      <c r="E329" s="480">
        <v>223</v>
      </c>
      <c r="F329" s="464">
        <f>F327+F328</f>
        <v>0</v>
      </c>
      <c r="G329" s="480">
        <v>223</v>
      </c>
      <c r="H329" s="464">
        <f t="shared" si="103"/>
        <v>5494651.8599999994</v>
      </c>
      <c r="I329" s="450"/>
    </row>
    <row r="330" spans="1:13" ht="16.5" hidden="1" customHeight="1" x14ac:dyDescent="0.25">
      <c r="A330" s="450"/>
      <c r="B330" s="478"/>
      <c r="C330" s="457" t="s">
        <v>270</v>
      </c>
      <c r="D330" s="464">
        <f>C98+C145+C158+C176</f>
        <v>1653196.34</v>
      </c>
      <c r="E330" s="457" t="s">
        <v>270</v>
      </c>
      <c r="F330" s="464">
        <f>C189+C213+C221</f>
        <v>0</v>
      </c>
      <c r="G330" s="457" t="s">
        <v>270</v>
      </c>
      <c r="H330" s="464">
        <f t="shared" si="103"/>
        <v>1653196.34</v>
      </c>
      <c r="I330" s="450"/>
    </row>
    <row r="331" spans="1:13" ht="15.75" hidden="1" x14ac:dyDescent="0.25">
      <c r="A331" s="450"/>
      <c r="B331" s="479">
        <v>243</v>
      </c>
      <c r="C331" s="457" t="s">
        <v>271</v>
      </c>
      <c r="D331" s="464"/>
      <c r="E331" s="457" t="s">
        <v>271</v>
      </c>
      <c r="F331" s="464">
        <f>C233</f>
        <v>0</v>
      </c>
      <c r="G331" s="457" t="s">
        <v>271</v>
      </c>
      <c r="H331" s="464">
        <f t="shared" si="103"/>
        <v>243</v>
      </c>
      <c r="I331" s="478">
        <v>243</v>
      </c>
    </row>
    <row r="332" spans="1:13" ht="15.75" hidden="1" x14ac:dyDescent="0.25">
      <c r="A332" s="450"/>
      <c r="B332" s="478"/>
      <c r="C332" s="457" t="s">
        <v>272</v>
      </c>
      <c r="D332" s="464">
        <f>C110+C155+C165+C180</f>
        <v>8171949.9699999997</v>
      </c>
      <c r="E332" s="457" t="s">
        <v>272</v>
      </c>
      <c r="F332" s="464">
        <f>C193+C215+C223+C244+C253</f>
        <v>0</v>
      </c>
      <c r="G332" s="457" t="s">
        <v>272</v>
      </c>
      <c r="H332" s="464">
        <f t="shared" si="103"/>
        <v>8171949.9699999997</v>
      </c>
      <c r="I332" s="450"/>
    </row>
    <row r="333" spans="1:13" ht="15.75" hidden="1" x14ac:dyDescent="0.25">
      <c r="A333" s="450"/>
      <c r="B333" s="478"/>
      <c r="C333" s="457" t="s">
        <v>273</v>
      </c>
      <c r="D333" s="464"/>
      <c r="E333" s="457" t="s">
        <v>273</v>
      </c>
      <c r="F333" s="464">
        <f>C239</f>
        <v>0</v>
      </c>
      <c r="G333" s="457" t="s">
        <v>273</v>
      </c>
      <c r="H333" s="464">
        <f t="shared" si="103"/>
        <v>0</v>
      </c>
      <c r="I333" s="478">
        <v>243</v>
      </c>
    </row>
    <row r="334" spans="1:13" ht="15.75" hidden="1" x14ac:dyDescent="0.25">
      <c r="A334" s="450"/>
      <c r="B334" s="478"/>
      <c r="C334" s="457">
        <v>228</v>
      </c>
      <c r="D334" s="464"/>
      <c r="E334" s="457">
        <v>228</v>
      </c>
      <c r="F334" s="464"/>
      <c r="G334" s="457">
        <v>228</v>
      </c>
      <c r="H334" s="464">
        <f t="shared" si="103"/>
        <v>0</v>
      </c>
      <c r="I334" s="450"/>
    </row>
    <row r="335" spans="1:13" ht="15.75" hidden="1" x14ac:dyDescent="0.25">
      <c r="A335" s="450"/>
      <c r="B335" s="478"/>
      <c r="C335" s="457">
        <v>290</v>
      </c>
      <c r="D335" s="464">
        <f>C123</f>
        <v>26845</v>
      </c>
      <c r="E335" s="457">
        <v>290</v>
      </c>
      <c r="F335" s="464"/>
      <c r="G335" s="457">
        <v>290</v>
      </c>
      <c r="H335" s="464">
        <f t="shared" si="103"/>
        <v>26845</v>
      </c>
      <c r="I335" s="450"/>
    </row>
    <row r="336" spans="1:13" ht="15.75" hidden="1" x14ac:dyDescent="0.25">
      <c r="A336" s="450"/>
      <c r="B336" s="478"/>
      <c r="C336" s="457">
        <v>310</v>
      </c>
      <c r="D336" s="464"/>
      <c r="E336" s="457">
        <v>310</v>
      </c>
      <c r="F336" s="464">
        <f>C201+C218+C226+C248+C257+C265</f>
        <v>0</v>
      </c>
      <c r="G336" s="457">
        <v>310</v>
      </c>
      <c r="H336" s="464">
        <f t="shared" si="103"/>
        <v>0</v>
      </c>
      <c r="I336" s="450"/>
    </row>
    <row r="337" spans="1:53" ht="15.75" hidden="1" x14ac:dyDescent="0.25">
      <c r="A337" s="450"/>
      <c r="B337" s="478"/>
      <c r="C337" s="457">
        <v>340</v>
      </c>
      <c r="D337" s="464">
        <f>C125</f>
        <v>0</v>
      </c>
      <c r="E337" s="457">
        <v>340</v>
      </c>
      <c r="F337" s="464"/>
      <c r="G337" s="457">
        <v>340</v>
      </c>
      <c r="H337" s="464">
        <f t="shared" si="103"/>
        <v>0</v>
      </c>
      <c r="I337" s="450"/>
    </row>
    <row r="338" spans="1:53" ht="15.75" hidden="1" x14ac:dyDescent="0.25">
      <c r="A338" s="450"/>
      <c r="B338" s="478"/>
      <c r="C338" s="457">
        <v>341</v>
      </c>
      <c r="D338" s="464">
        <f>C127</f>
        <v>0</v>
      </c>
      <c r="E338" s="457">
        <v>341</v>
      </c>
      <c r="F338" s="464"/>
      <c r="G338" s="457">
        <v>341</v>
      </c>
      <c r="H338" s="464">
        <f t="shared" si="103"/>
        <v>0</v>
      </c>
      <c r="I338" s="450"/>
    </row>
    <row r="339" spans="1:53" ht="15.75" hidden="1" x14ac:dyDescent="0.25">
      <c r="A339" s="450"/>
      <c r="B339" s="478"/>
      <c r="C339" s="457">
        <v>342</v>
      </c>
      <c r="D339" s="464">
        <f>C129</f>
        <v>223057.8</v>
      </c>
      <c r="E339" s="457">
        <v>342</v>
      </c>
      <c r="F339" s="464"/>
      <c r="G339" s="457">
        <v>342</v>
      </c>
      <c r="H339" s="464">
        <f t="shared" si="103"/>
        <v>223057.8</v>
      </c>
      <c r="I339" s="450"/>
    </row>
    <row r="340" spans="1:53" ht="15.75" hidden="1" x14ac:dyDescent="0.25">
      <c r="A340" s="481"/>
      <c r="B340" s="481"/>
      <c r="C340" s="457">
        <v>343</v>
      </c>
      <c r="D340" s="464">
        <f>C131</f>
        <v>24280</v>
      </c>
      <c r="E340" s="457">
        <v>343</v>
      </c>
      <c r="F340" s="464"/>
      <c r="G340" s="457">
        <v>343</v>
      </c>
      <c r="H340" s="464">
        <f t="shared" si="103"/>
        <v>24280</v>
      </c>
      <c r="I340" s="481"/>
    </row>
    <row r="341" spans="1:53" ht="15.75" hidden="1" x14ac:dyDescent="0.25">
      <c r="A341" s="481"/>
      <c r="B341" s="481"/>
      <c r="C341" s="457">
        <v>344</v>
      </c>
      <c r="D341" s="464">
        <f>C133</f>
        <v>50000</v>
      </c>
      <c r="E341" s="457">
        <v>344</v>
      </c>
      <c r="F341" s="464"/>
      <c r="G341" s="457">
        <v>344</v>
      </c>
      <c r="H341" s="464">
        <f t="shared" si="103"/>
        <v>50000</v>
      </c>
      <c r="I341" s="481"/>
    </row>
    <row r="342" spans="1:53" ht="15.75" hidden="1" x14ac:dyDescent="0.25">
      <c r="A342" s="481"/>
      <c r="B342" s="481"/>
      <c r="C342" s="457">
        <v>345</v>
      </c>
      <c r="D342" s="464">
        <f>C135</f>
        <v>10000</v>
      </c>
      <c r="E342" s="457">
        <v>345</v>
      </c>
      <c r="F342" s="464"/>
      <c r="G342" s="457">
        <v>345</v>
      </c>
      <c r="H342" s="464">
        <f t="shared" si="103"/>
        <v>10000</v>
      </c>
      <c r="I342" s="481"/>
    </row>
    <row r="343" spans="1:53" s="28" customFormat="1" ht="15.75" hidden="1" x14ac:dyDescent="0.25">
      <c r="A343" s="481"/>
      <c r="B343" s="481"/>
      <c r="C343" s="457">
        <v>346</v>
      </c>
      <c r="D343" s="464">
        <f>C137+C170+C183</f>
        <v>100009</v>
      </c>
      <c r="E343" s="457">
        <v>346</v>
      </c>
      <c r="F343" s="464">
        <f>C229+C250+C259+C268</f>
        <v>0</v>
      </c>
      <c r="G343" s="457">
        <v>346</v>
      </c>
      <c r="H343" s="464">
        <f t="shared" si="103"/>
        <v>100009</v>
      </c>
      <c r="I343" s="481"/>
      <c r="J343" s="3"/>
      <c r="K343" s="3"/>
      <c r="L343" s="3"/>
      <c r="M343" s="3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</row>
    <row r="344" spans="1:53" ht="15.75" hidden="1" x14ac:dyDescent="0.25">
      <c r="A344" s="481"/>
      <c r="B344" s="481"/>
      <c r="C344" s="457">
        <v>349</v>
      </c>
      <c r="D344" s="464">
        <f>C142</f>
        <v>0</v>
      </c>
      <c r="E344" s="457">
        <v>349</v>
      </c>
      <c r="F344" s="464"/>
      <c r="G344" s="457">
        <v>349</v>
      </c>
      <c r="H344" s="464">
        <f t="shared" si="103"/>
        <v>0</v>
      </c>
      <c r="I344" s="481"/>
    </row>
    <row r="345" spans="1:53" ht="15.75" hidden="1" x14ac:dyDescent="0.25">
      <c r="A345" s="481"/>
      <c r="B345" s="481"/>
      <c r="C345" s="468" t="s">
        <v>265</v>
      </c>
      <c r="D345" s="469">
        <f>SUM(D336:D344)</f>
        <v>407346.8</v>
      </c>
      <c r="E345" s="468" t="s">
        <v>265</v>
      </c>
      <c r="F345" s="469">
        <f>SUM(F336:F344)</f>
        <v>0</v>
      </c>
      <c r="G345" s="468" t="s">
        <v>265</v>
      </c>
      <c r="H345" s="470">
        <f>SUM(H336:H344)</f>
        <v>407346.8</v>
      </c>
      <c r="I345" s="481"/>
    </row>
    <row r="346" spans="1:53" ht="15.75" hidden="1" x14ac:dyDescent="0.25">
      <c r="A346" s="481"/>
      <c r="B346" s="481"/>
      <c r="C346" s="457"/>
      <c r="D346" s="455"/>
      <c r="E346" s="457"/>
      <c r="F346" s="455"/>
      <c r="G346" s="457"/>
      <c r="H346" s="464">
        <f>D346+F346</f>
        <v>0</v>
      </c>
      <c r="I346" s="481"/>
    </row>
    <row r="347" spans="1:53" ht="15.75" hidden="1" x14ac:dyDescent="0.25">
      <c r="A347" s="481"/>
      <c r="B347" s="481"/>
      <c r="C347" s="10" t="s">
        <v>266</v>
      </c>
      <c r="D347" s="473">
        <f>SUM(D324+D325+D326+D329+D330+D332+D334+D335+D345+D331+D333)</f>
        <v>15844222.969999999</v>
      </c>
      <c r="E347" s="10" t="s">
        <v>266</v>
      </c>
      <c r="F347" s="473">
        <f>SUM(F324+F325+F326+F329+F330+F332+F334+F335+F345+F331+F333)</f>
        <v>0</v>
      </c>
      <c r="G347" s="10" t="s">
        <v>266</v>
      </c>
      <c r="H347" s="474">
        <f>SUM(H324+H325+H326+H329+H330+H332+H334+H335+H345+H331+H333)</f>
        <v>15844465.969999999</v>
      </c>
      <c r="I347" s="481"/>
    </row>
    <row r="348" spans="1:53" ht="15.75" hidden="1" x14ac:dyDescent="0.25">
      <c r="A348" s="481"/>
      <c r="B348" s="481"/>
      <c r="C348" s="452"/>
      <c r="D348" s="453">
        <f>D347-C186</f>
        <v>0</v>
      </c>
      <c r="E348" s="452"/>
      <c r="F348" s="453">
        <f>F347-C275</f>
        <v>0</v>
      </c>
      <c r="G348" s="452"/>
      <c r="H348" s="453">
        <f>B348+D348+F348</f>
        <v>0</v>
      </c>
      <c r="I348" s="481"/>
    </row>
    <row r="349" spans="1:53" ht="15.75" hidden="1" x14ac:dyDescent="0.25">
      <c r="A349" s="481"/>
      <c r="B349" s="481"/>
      <c r="C349" s="457" t="s">
        <v>274</v>
      </c>
      <c r="D349" s="455"/>
      <c r="E349" s="457" t="s">
        <v>275</v>
      </c>
      <c r="F349" s="455"/>
      <c r="G349" s="457" t="s">
        <v>276</v>
      </c>
      <c r="H349" s="464">
        <f>B349+D349+F349</f>
        <v>0</v>
      </c>
      <c r="I349" s="481"/>
    </row>
    <row r="350" spans="1:53" ht="15.75" hidden="1" x14ac:dyDescent="0.25">
      <c r="A350" s="481"/>
      <c r="B350" s="481"/>
      <c r="C350" s="457">
        <v>211</v>
      </c>
      <c r="D350" s="464">
        <f>D309</f>
        <v>60591500</v>
      </c>
      <c r="E350" s="457">
        <v>211</v>
      </c>
      <c r="F350" s="464">
        <f>F309+B309</f>
        <v>3010701.61</v>
      </c>
      <c r="G350" s="457">
        <v>211</v>
      </c>
      <c r="H350" s="464">
        <f t="shared" ref="H350:H371" si="104">D350+F350</f>
        <v>63602201.609999999</v>
      </c>
      <c r="I350" s="481"/>
    </row>
    <row r="351" spans="1:53" ht="15.75" hidden="1" x14ac:dyDescent="0.25">
      <c r="A351" s="481"/>
      <c r="B351" s="481"/>
      <c r="C351" s="457">
        <v>213</v>
      </c>
      <c r="D351" s="464">
        <f>D310</f>
        <v>18298633</v>
      </c>
      <c r="E351" s="457">
        <v>213</v>
      </c>
      <c r="F351" s="464">
        <f>B310+F310</f>
        <v>909231.87</v>
      </c>
      <c r="G351" s="457">
        <v>213</v>
      </c>
      <c r="H351" s="464">
        <f t="shared" si="104"/>
        <v>19207864.870000001</v>
      </c>
      <c r="I351" s="481"/>
    </row>
    <row r="352" spans="1:53" ht="15.75" hidden="1" x14ac:dyDescent="0.25">
      <c r="A352" s="481"/>
      <c r="B352" s="481"/>
      <c r="C352" s="457">
        <v>221</v>
      </c>
      <c r="D352" s="464">
        <f>D311+D324</f>
        <v>54233</v>
      </c>
      <c r="E352" s="457">
        <v>221</v>
      </c>
      <c r="F352" s="464">
        <f>B311+F311+F324</f>
        <v>0</v>
      </c>
      <c r="G352" s="457">
        <v>221</v>
      </c>
      <c r="H352" s="464">
        <f t="shared" si="104"/>
        <v>54233</v>
      </c>
      <c r="I352" s="481"/>
    </row>
    <row r="353" spans="1:9" ht="15.75" hidden="1" x14ac:dyDescent="0.25">
      <c r="A353" s="481"/>
      <c r="B353" s="481"/>
      <c r="C353" s="457">
        <v>222</v>
      </c>
      <c r="D353" s="464">
        <f>D325</f>
        <v>19000</v>
      </c>
      <c r="E353" s="457">
        <v>222</v>
      </c>
      <c r="F353" s="464">
        <f>F325</f>
        <v>0</v>
      </c>
      <c r="G353" s="457">
        <v>222</v>
      </c>
      <c r="H353" s="464">
        <f t="shared" si="104"/>
        <v>19000</v>
      </c>
      <c r="I353" s="481"/>
    </row>
    <row r="354" spans="1:9" ht="15.75" hidden="1" x14ac:dyDescent="0.25">
      <c r="A354" s="481"/>
      <c r="B354" s="481"/>
      <c r="C354" s="457">
        <v>212</v>
      </c>
      <c r="D354" s="464">
        <f>D312+D326</f>
        <v>50000</v>
      </c>
      <c r="E354" s="457">
        <v>212</v>
      </c>
      <c r="F354" s="464">
        <f>B312+F312+F326</f>
        <v>0</v>
      </c>
      <c r="G354" s="457">
        <v>212</v>
      </c>
      <c r="H354" s="464">
        <f t="shared" si="104"/>
        <v>50000</v>
      </c>
      <c r="I354" s="481"/>
    </row>
    <row r="355" spans="1:9" ht="15.75" hidden="1" x14ac:dyDescent="0.25">
      <c r="A355" s="481"/>
      <c r="B355" s="481"/>
      <c r="C355" s="457">
        <v>214</v>
      </c>
      <c r="D355" s="464">
        <f>D313</f>
        <v>0</v>
      </c>
      <c r="E355" s="457">
        <v>214</v>
      </c>
      <c r="F355" s="464">
        <f>B313+F313</f>
        <v>0</v>
      </c>
      <c r="G355" s="457">
        <v>214</v>
      </c>
      <c r="H355" s="464">
        <f t="shared" si="104"/>
        <v>0</v>
      </c>
      <c r="I355" s="481"/>
    </row>
    <row r="356" spans="1:9" ht="15.75" hidden="1" x14ac:dyDescent="0.25">
      <c r="A356" s="481"/>
      <c r="B356" s="481"/>
      <c r="C356" s="480">
        <v>223</v>
      </c>
      <c r="D356" s="464">
        <f>D329</f>
        <v>5494651.8599999994</v>
      </c>
      <c r="E356" s="480">
        <v>223</v>
      </c>
      <c r="F356" s="464">
        <f>F329</f>
        <v>0</v>
      </c>
      <c r="G356" s="480">
        <v>223</v>
      </c>
      <c r="H356" s="464">
        <f t="shared" si="104"/>
        <v>5494651.8599999994</v>
      </c>
      <c r="I356" s="481"/>
    </row>
    <row r="357" spans="1:9" ht="15.75" hidden="1" x14ac:dyDescent="0.25">
      <c r="A357" s="481"/>
      <c r="B357" s="481"/>
      <c r="C357" s="457" t="s">
        <v>270</v>
      </c>
      <c r="D357" s="464">
        <f>D330+D314</f>
        <v>1857196.34</v>
      </c>
      <c r="E357" s="457" t="s">
        <v>270</v>
      </c>
      <c r="F357" s="464">
        <f>B314+F314+F330</f>
        <v>0</v>
      </c>
      <c r="G357" s="457" t="s">
        <v>270</v>
      </c>
      <c r="H357" s="464">
        <f t="shared" si="104"/>
        <v>1857196.34</v>
      </c>
      <c r="I357" s="481"/>
    </row>
    <row r="358" spans="1:9" ht="15.75" hidden="1" x14ac:dyDescent="0.25">
      <c r="A358" s="481"/>
      <c r="B358" s="481"/>
      <c r="C358" s="457" t="s">
        <v>271</v>
      </c>
      <c r="D358" s="464">
        <f>D331</f>
        <v>0</v>
      </c>
      <c r="E358" s="457" t="s">
        <v>271</v>
      </c>
      <c r="F358" s="464">
        <f>F331</f>
        <v>0</v>
      </c>
      <c r="G358" s="457" t="s">
        <v>271</v>
      </c>
      <c r="H358" s="464">
        <f t="shared" si="104"/>
        <v>0</v>
      </c>
      <c r="I358" s="481"/>
    </row>
    <row r="359" spans="1:9" ht="15.75" hidden="1" x14ac:dyDescent="0.25">
      <c r="A359" s="481"/>
      <c r="B359" s="481"/>
      <c r="C359" s="457" t="s">
        <v>272</v>
      </c>
      <c r="D359" s="464">
        <f>D315+D332</f>
        <v>8203949.9699999997</v>
      </c>
      <c r="E359" s="457" t="s">
        <v>272</v>
      </c>
      <c r="F359" s="464">
        <f>B315+F315+F332</f>
        <v>7841940.75</v>
      </c>
      <c r="G359" s="457" t="s">
        <v>272</v>
      </c>
      <c r="H359" s="464">
        <f t="shared" si="104"/>
        <v>16045890.719999999</v>
      </c>
      <c r="I359" s="481"/>
    </row>
    <row r="360" spans="1:9" ht="15.75" hidden="1" x14ac:dyDescent="0.25">
      <c r="A360" s="481"/>
      <c r="B360" s="481"/>
      <c r="C360" s="457" t="s">
        <v>273</v>
      </c>
      <c r="D360" s="464">
        <f>D333</f>
        <v>0</v>
      </c>
      <c r="E360" s="457" t="s">
        <v>273</v>
      </c>
      <c r="F360" s="464">
        <f>F333</f>
        <v>0</v>
      </c>
      <c r="G360" s="457" t="s">
        <v>273</v>
      </c>
      <c r="H360" s="464">
        <f t="shared" si="104"/>
        <v>0</v>
      </c>
      <c r="I360" s="481"/>
    </row>
    <row r="361" spans="1:9" ht="15.75" hidden="1" x14ac:dyDescent="0.25">
      <c r="A361" s="481"/>
      <c r="B361" s="481"/>
      <c r="C361" s="457">
        <v>228</v>
      </c>
      <c r="D361" s="464">
        <f>D334</f>
        <v>0</v>
      </c>
      <c r="E361" s="457">
        <v>228</v>
      </c>
      <c r="F361" s="464">
        <f>F334</f>
        <v>0</v>
      </c>
      <c r="G361" s="457">
        <v>228</v>
      </c>
      <c r="H361" s="464">
        <f t="shared" si="104"/>
        <v>0</v>
      </c>
      <c r="I361" s="481"/>
    </row>
    <row r="362" spans="1:9" ht="15.75" hidden="1" x14ac:dyDescent="0.25">
      <c r="A362" s="481"/>
      <c r="B362" s="481"/>
      <c r="C362" s="457">
        <v>290</v>
      </c>
      <c r="D362" s="464">
        <f>D335</f>
        <v>26845</v>
      </c>
      <c r="E362" s="457">
        <v>290</v>
      </c>
      <c r="F362" s="464">
        <f>F335</f>
        <v>0</v>
      </c>
      <c r="G362" s="457">
        <v>290</v>
      </c>
      <c r="H362" s="464">
        <f t="shared" si="104"/>
        <v>26845</v>
      </c>
      <c r="I362" s="481"/>
    </row>
    <row r="363" spans="1:9" ht="22.5" hidden="1" customHeight="1" x14ac:dyDescent="0.25">
      <c r="A363" s="481"/>
      <c r="B363" s="481"/>
      <c r="C363" s="457">
        <v>310</v>
      </c>
      <c r="D363" s="464">
        <f>D316+D336</f>
        <v>1944750</v>
      </c>
      <c r="E363" s="457">
        <v>310</v>
      </c>
      <c r="F363" s="464">
        <f>B316+F316+F336</f>
        <v>0</v>
      </c>
      <c r="G363" s="457">
        <v>310</v>
      </c>
      <c r="H363" s="464">
        <f t="shared" si="104"/>
        <v>1944750</v>
      </c>
      <c r="I363" s="481"/>
    </row>
    <row r="364" spans="1:9" ht="22.5" hidden="1" customHeight="1" x14ac:dyDescent="0.25">
      <c r="A364" s="481"/>
      <c r="B364" s="481"/>
      <c r="C364" s="457">
        <v>340</v>
      </c>
      <c r="D364" s="464">
        <f>D337</f>
        <v>0</v>
      </c>
      <c r="E364" s="457">
        <v>340</v>
      </c>
      <c r="F364" s="464">
        <f>F337</f>
        <v>0</v>
      </c>
      <c r="G364" s="457">
        <v>340</v>
      </c>
      <c r="H364" s="464">
        <f t="shared" si="104"/>
        <v>0</v>
      </c>
      <c r="I364" s="481"/>
    </row>
    <row r="365" spans="1:9" ht="31.5" hidden="1" customHeight="1" x14ac:dyDescent="0.25">
      <c r="A365" s="481"/>
      <c r="B365" s="481"/>
      <c r="C365" s="457">
        <v>341</v>
      </c>
      <c r="D365" s="464">
        <f>D338</f>
        <v>0</v>
      </c>
      <c r="E365" s="457">
        <v>341</v>
      </c>
      <c r="F365" s="464">
        <f>F338</f>
        <v>0</v>
      </c>
      <c r="G365" s="457">
        <v>341</v>
      </c>
      <c r="H365" s="464">
        <f t="shared" si="104"/>
        <v>0</v>
      </c>
      <c r="I365" s="481"/>
    </row>
    <row r="366" spans="1:9" ht="15.75" hidden="1" x14ac:dyDescent="0.25">
      <c r="A366" s="481"/>
      <c r="B366" s="481"/>
      <c r="C366" s="457">
        <v>342</v>
      </c>
      <c r="D366" s="464">
        <f>D339+D317</f>
        <v>223057.8</v>
      </c>
      <c r="E366" s="457">
        <v>342</v>
      </c>
      <c r="F366" s="464">
        <f>B317+F317+F339</f>
        <v>0</v>
      </c>
      <c r="G366" s="457">
        <v>342</v>
      </c>
      <c r="H366" s="464">
        <f t="shared" si="104"/>
        <v>223057.8</v>
      </c>
      <c r="I366" s="481"/>
    </row>
    <row r="367" spans="1:9" ht="15.75" hidden="1" x14ac:dyDescent="0.25">
      <c r="A367" s="481"/>
      <c r="B367" s="481"/>
      <c r="C367" s="457">
        <v>343</v>
      </c>
      <c r="D367" s="464">
        <f>D340</f>
        <v>24280</v>
      </c>
      <c r="E367" s="457">
        <v>343</v>
      </c>
      <c r="F367" s="464">
        <f>F340</f>
        <v>0</v>
      </c>
      <c r="G367" s="457">
        <v>343</v>
      </c>
      <c r="H367" s="464">
        <f t="shared" si="104"/>
        <v>24280</v>
      </c>
      <c r="I367" s="481"/>
    </row>
    <row r="368" spans="1:9" ht="15.75" hidden="1" x14ac:dyDescent="0.25">
      <c r="A368" s="481"/>
      <c r="B368" s="481"/>
      <c r="C368" s="457">
        <v>344</v>
      </c>
      <c r="D368" s="464">
        <f>D341</f>
        <v>50000</v>
      </c>
      <c r="E368" s="457">
        <v>344</v>
      </c>
      <c r="F368" s="464">
        <f>F341</f>
        <v>0</v>
      </c>
      <c r="G368" s="457">
        <v>344</v>
      </c>
      <c r="H368" s="464">
        <f t="shared" si="104"/>
        <v>50000</v>
      </c>
      <c r="I368" s="481"/>
    </row>
    <row r="369" spans="1:971" ht="15.75" hidden="1" x14ac:dyDescent="0.25">
      <c r="A369" s="481"/>
      <c r="B369" s="481"/>
      <c r="C369" s="457">
        <v>345</v>
      </c>
      <c r="D369" s="464">
        <f>D342</f>
        <v>10000</v>
      </c>
      <c r="E369" s="457">
        <v>345</v>
      </c>
      <c r="F369" s="464">
        <f>F342</f>
        <v>0</v>
      </c>
      <c r="G369" s="457">
        <v>345</v>
      </c>
      <c r="H369" s="464">
        <f t="shared" si="104"/>
        <v>10000</v>
      </c>
      <c r="I369" s="481"/>
    </row>
    <row r="370" spans="1:971" s="482" customFormat="1" ht="15.75" hidden="1" x14ac:dyDescent="0.25">
      <c r="A370" s="481"/>
      <c r="B370" s="481"/>
      <c r="C370" s="457">
        <v>346</v>
      </c>
      <c r="D370" s="464">
        <f>D343+D318</f>
        <v>710009</v>
      </c>
      <c r="E370" s="457">
        <v>346</v>
      </c>
      <c r="F370" s="464">
        <f>B318+F318+F343</f>
        <v>0</v>
      </c>
      <c r="G370" s="457">
        <v>346</v>
      </c>
      <c r="H370" s="464">
        <f t="shared" si="104"/>
        <v>710009</v>
      </c>
      <c r="I370" s="481"/>
      <c r="J370" s="3"/>
      <c r="K370" s="3"/>
      <c r="L370" s="3"/>
      <c r="M370" s="3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  <c r="HT370" s="5"/>
      <c r="HU370" s="5"/>
      <c r="HV370" s="5"/>
      <c r="HW370" s="5"/>
      <c r="HX370" s="5"/>
      <c r="HY370" s="5"/>
      <c r="HZ370" s="5"/>
      <c r="IA370" s="5"/>
      <c r="IB370" s="5"/>
      <c r="IC370" s="5"/>
      <c r="ID370" s="5"/>
      <c r="IE370" s="5"/>
      <c r="IF370" s="5"/>
      <c r="IG370" s="5"/>
      <c r="IH370" s="5"/>
      <c r="II370" s="5"/>
      <c r="IJ370" s="5"/>
      <c r="IK370" s="5"/>
      <c r="IL370" s="5"/>
      <c r="IM370" s="5"/>
      <c r="IN370" s="5"/>
      <c r="IO370" s="5"/>
      <c r="IP370" s="5"/>
      <c r="IQ370" s="5"/>
      <c r="IR370" s="5"/>
      <c r="IS370" s="5"/>
      <c r="IT370" s="5"/>
      <c r="IU370" s="5"/>
      <c r="IV370" s="5"/>
      <c r="IW370" s="5"/>
      <c r="IX370" s="5"/>
      <c r="IY370" s="5"/>
      <c r="IZ370" s="5"/>
      <c r="JA370" s="5"/>
      <c r="JB370" s="5"/>
      <c r="JC370" s="5"/>
      <c r="JD370" s="5"/>
      <c r="JE370" s="5"/>
      <c r="JF370" s="5"/>
      <c r="JG370" s="5"/>
      <c r="JH370" s="5"/>
      <c r="JI370" s="5"/>
      <c r="JJ370" s="5"/>
      <c r="JK370" s="5"/>
      <c r="JL370" s="5"/>
      <c r="JM370" s="5"/>
      <c r="JN370" s="5"/>
      <c r="JO370" s="5"/>
      <c r="JP370" s="5"/>
      <c r="JQ370" s="5"/>
      <c r="JR370" s="5"/>
      <c r="JS370" s="5"/>
      <c r="JT370" s="5"/>
      <c r="JU370" s="5"/>
      <c r="JV370" s="5"/>
      <c r="JW370" s="5"/>
      <c r="JX370" s="5"/>
      <c r="JY370" s="5"/>
      <c r="JZ370" s="5"/>
      <c r="KA370" s="5"/>
      <c r="KB370" s="5"/>
      <c r="KC370" s="5"/>
      <c r="KD370" s="5"/>
      <c r="KE370" s="5"/>
      <c r="KF370" s="5"/>
      <c r="KG370" s="5"/>
      <c r="KH370" s="5"/>
      <c r="KI370" s="5"/>
      <c r="KJ370" s="5"/>
      <c r="KK370" s="5"/>
      <c r="KL370" s="5"/>
      <c r="KM370" s="5"/>
      <c r="KN370" s="5"/>
      <c r="KO370" s="5"/>
      <c r="KP370" s="5"/>
      <c r="KQ370" s="5"/>
      <c r="KR370" s="5"/>
      <c r="KS370" s="5"/>
      <c r="KT370" s="5"/>
      <c r="KU370" s="5"/>
      <c r="KV370" s="5"/>
      <c r="KW370" s="5"/>
      <c r="KX370" s="5"/>
      <c r="KY370" s="5"/>
      <c r="KZ370" s="5"/>
      <c r="LA370" s="5"/>
      <c r="LB370" s="5"/>
      <c r="LC370" s="5"/>
      <c r="LD370" s="5"/>
      <c r="LE370" s="5"/>
      <c r="LF370" s="5"/>
      <c r="LG370" s="5"/>
      <c r="LH370" s="5"/>
      <c r="LI370" s="5"/>
      <c r="LJ370" s="5"/>
      <c r="LK370" s="5"/>
      <c r="LL370" s="5"/>
      <c r="LM370" s="5"/>
      <c r="LN370" s="5"/>
      <c r="LO370" s="5"/>
      <c r="LP370" s="5"/>
      <c r="LQ370" s="5"/>
      <c r="LR370" s="5"/>
      <c r="LS370" s="5"/>
      <c r="LT370" s="5"/>
      <c r="LU370" s="5"/>
      <c r="LV370" s="5"/>
      <c r="LW370" s="5"/>
      <c r="LX370" s="5"/>
      <c r="LY370" s="5"/>
      <c r="LZ370" s="5"/>
      <c r="MA370" s="5"/>
      <c r="MB370" s="5"/>
      <c r="MC370" s="5"/>
      <c r="MD370" s="5"/>
      <c r="ME370" s="5"/>
      <c r="MF370" s="5"/>
      <c r="MG370" s="5"/>
      <c r="MH370" s="5"/>
      <c r="MI370" s="5"/>
      <c r="MJ370" s="5"/>
      <c r="MK370" s="5"/>
      <c r="ML370" s="5"/>
      <c r="MM370" s="5"/>
      <c r="MN370" s="5"/>
      <c r="MO370" s="5"/>
      <c r="MP370" s="5"/>
      <c r="MQ370" s="5"/>
      <c r="MR370" s="5"/>
      <c r="MS370" s="5"/>
      <c r="MT370" s="5"/>
      <c r="MU370" s="5"/>
      <c r="MV370" s="5"/>
      <c r="MW370" s="5"/>
      <c r="MX370" s="5"/>
      <c r="MY370" s="5"/>
      <c r="MZ370" s="5"/>
      <c r="NA370" s="5"/>
      <c r="NB370" s="5"/>
      <c r="NC370" s="5"/>
      <c r="ND370" s="5"/>
      <c r="NE370" s="5"/>
      <c r="NF370" s="5"/>
      <c r="NG370" s="5"/>
      <c r="NH370" s="5"/>
      <c r="NI370" s="5"/>
      <c r="NJ370" s="5"/>
      <c r="NK370" s="5"/>
      <c r="NL370" s="5"/>
      <c r="NM370" s="5"/>
      <c r="NN370" s="5"/>
      <c r="NO370" s="5"/>
      <c r="NP370" s="5"/>
      <c r="NQ370" s="5"/>
      <c r="NR370" s="5"/>
      <c r="NS370" s="5"/>
      <c r="NT370" s="5"/>
      <c r="NU370" s="5"/>
      <c r="NV370" s="5"/>
      <c r="NW370" s="5"/>
      <c r="NX370" s="5"/>
      <c r="NY370" s="5"/>
      <c r="NZ370" s="5"/>
      <c r="OA370" s="5"/>
      <c r="OB370" s="5"/>
      <c r="OC370" s="5"/>
      <c r="OD370" s="5"/>
      <c r="OE370" s="5"/>
      <c r="OF370" s="5"/>
      <c r="OG370" s="5"/>
      <c r="OH370" s="5"/>
      <c r="OI370" s="5"/>
      <c r="OJ370" s="5"/>
      <c r="OK370" s="5"/>
      <c r="OL370" s="5"/>
      <c r="OM370" s="5"/>
      <c r="ON370" s="5"/>
      <c r="OO370" s="5"/>
      <c r="OP370" s="5"/>
      <c r="OQ370" s="5"/>
      <c r="OR370" s="5"/>
      <c r="OS370" s="5"/>
      <c r="OT370" s="5"/>
      <c r="OU370" s="5"/>
      <c r="OV370" s="5"/>
      <c r="OW370" s="5"/>
      <c r="OX370" s="5"/>
      <c r="OY370" s="5"/>
      <c r="OZ370" s="5"/>
      <c r="PA370" s="5"/>
      <c r="PB370" s="5"/>
      <c r="PC370" s="5"/>
      <c r="PD370" s="5"/>
      <c r="PE370" s="5"/>
      <c r="PF370" s="5"/>
      <c r="PG370" s="5"/>
      <c r="PH370" s="5"/>
      <c r="PI370" s="5"/>
      <c r="PJ370" s="5"/>
      <c r="PK370" s="5"/>
      <c r="PL370" s="5"/>
      <c r="PM370" s="5"/>
      <c r="PN370" s="5"/>
      <c r="PO370" s="5"/>
      <c r="PP370" s="5"/>
      <c r="PQ370" s="5"/>
      <c r="PR370" s="5"/>
      <c r="PS370" s="5"/>
      <c r="PT370" s="5"/>
      <c r="PU370" s="5"/>
      <c r="PV370" s="5"/>
      <c r="PW370" s="5"/>
      <c r="PX370" s="5"/>
      <c r="PY370" s="5"/>
      <c r="PZ370" s="5"/>
      <c r="QA370" s="5"/>
      <c r="QB370" s="5"/>
      <c r="QC370" s="5"/>
      <c r="QD370" s="5"/>
      <c r="QE370" s="5"/>
      <c r="QF370" s="5"/>
      <c r="QG370" s="5"/>
      <c r="QH370" s="5"/>
      <c r="QI370" s="5"/>
      <c r="QJ370" s="5"/>
      <c r="QK370" s="5"/>
      <c r="QL370" s="5"/>
      <c r="QM370" s="5"/>
      <c r="QN370" s="5"/>
      <c r="QO370" s="5"/>
      <c r="QP370" s="5"/>
      <c r="QQ370" s="5"/>
      <c r="QR370" s="5"/>
      <c r="QS370" s="5"/>
      <c r="QT370" s="5"/>
      <c r="QU370" s="5"/>
      <c r="QV370" s="5"/>
      <c r="QW370" s="5"/>
      <c r="QX370" s="5"/>
      <c r="QY370" s="5"/>
      <c r="QZ370" s="5"/>
      <c r="RA370" s="5"/>
      <c r="RB370" s="5"/>
      <c r="RC370" s="5"/>
      <c r="RD370" s="5"/>
      <c r="RE370" s="5"/>
      <c r="RF370" s="5"/>
      <c r="RG370" s="5"/>
      <c r="RH370" s="5"/>
      <c r="RI370" s="5"/>
      <c r="RJ370" s="5"/>
      <c r="RK370" s="5"/>
      <c r="RL370" s="5"/>
      <c r="RM370" s="5"/>
      <c r="RN370" s="5"/>
      <c r="RO370" s="5"/>
      <c r="RP370" s="5"/>
      <c r="RQ370" s="5"/>
      <c r="RR370" s="5"/>
      <c r="RS370" s="5"/>
      <c r="RT370" s="5"/>
      <c r="RU370" s="5"/>
      <c r="RV370" s="5"/>
      <c r="RW370" s="5"/>
      <c r="RX370" s="5"/>
      <c r="RY370" s="5"/>
      <c r="RZ370" s="5"/>
      <c r="SA370" s="5"/>
      <c r="SB370" s="5"/>
      <c r="SC370" s="5"/>
      <c r="SD370" s="5"/>
      <c r="SE370" s="5"/>
      <c r="SF370" s="5"/>
      <c r="SG370" s="5"/>
      <c r="SH370" s="5"/>
      <c r="SI370" s="5"/>
      <c r="SJ370" s="5"/>
      <c r="SK370" s="5"/>
      <c r="SL370" s="5"/>
      <c r="SM370" s="5"/>
      <c r="SN370" s="5"/>
      <c r="SO370" s="5"/>
      <c r="SP370" s="5"/>
      <c r="SQ370" s="5"/>
      <c r="SR370" s="5"/>
      <c r="SS370" s="5"/>
      <c r="ST370" s="5"/>
      <c r="SU370" s="5"/>
      <c r="SV370" s="5"/>
      <c r="SW370" s="5"/>
      <c r="SX370" s="5"/>
      <c r="SY370" s="5"/>
      <c r="SZ370" s="5"/>
      <c r="TA370" s="5"/>
      <c r="TB370" s="5"/>
      <c r="TC370" s="5"/>
      <c r="TD370" s="5"/>
      <c r="TE370" s="5"/>
      <c r="TF370" s="5"/>
      <c r="TG370" s="5"/>
      <c r="TH370" s="5"/>
      <c r="TI370" s="5"/>
      <c r="TJ370" s="5"/>
      <c r="TK370" s="5"/>
      <c r="TL370" s="5"/>
      <c r="TM370" s="5"/>
      <c r="TN370" s="5"/>
      <c r="TO370" s="5"/>
      <c r="TP370" s="5"/>
      <c r="TQ370" s="5"/>
      <c r="TR370" s="5"/>
      <c r="TS370" s="5"/>
      <c r="TT370" s="5"/>
      <c r="TU370" s="5"/>
      <c r="TV370" s="5"/>
      <c r="TW370" s="5"/>
      <c r="TX370" s="5"/>
      <c r="TY370" s="5"/>
      <c r="TZ370" s="5"/>
      <c r="UA370" s="5"/>
      <c r="UB370" s="5"/>
      <c r="UC370" s="5"/>
      <c r="UD370" s="5"/>
      <c r="UE370" s="5"/>
      <c r="UF370" s="5"/>
      <c r="UG370" s="5"/>
      <c r="UH370" s="5"/>
      <c r="UI370" s="5"/>
      <c r="UJ370" s="5"/>
      <c r="UK370" s="5"/>
      <c r="UL370" s="5"/>
      <c r="UM370" s="5"/>
      <c r="UN370" s="5"/>
      <c r="UO370" s="5"/>
      <c r="UP370" s="5"/>
      <c r="UQ370" s="5"/>
      <c r="UR370" s="5"/>
      <c r="US370" s="5"/>
      <c r="UT370" s="5"/>
      <c r="UU370" s="5"/>
      <c r="UV370" s="5"/>
      <c r="UW370" s="5"/>
      <c r="UX370" s="5"/>
      <c r="UY370" s="5"/>
      <c r="UZ370" s="5"/>
      <c r="VA370" s="5"/>
      <c r="VB370" s="5"/>
      <c r="VC370" s="5"/>
      <c r="VD370" s="5"/>
      <c r="VE370" s="5"/>
      <c r="VF370" s="5"/>
      <c r="VG370" s="5"/>
      <c r="VH370" s="5"/>
      <c r="VI370" s="5"/>
      <c r="VJ370" s="5"/>
      <c r="VK370" s="5"/>
      <c r="VL370" s="5"/>
      <c r="VM370" s="5"/>
      <c r="VN370" s="5"/>
      <c r="VO370" s="5"/>
      <c r="VP370" s="5"/>
      <c r="VQ370" s="5"/>
      <c r="VR370" s="5"/>
      <c r="VS370" s="5"/>
      <c r="VT370" s="5"/>
      <c r="VU370" s="5"/>
      <c r="VV370" s="5"/>
      <c r="VW370" s="5"/>
      <c r="VX370" s="5"/>
      <c r="VY370" s="5"/>
      <c r="VZ370" s="5"/>
      <c r="WA370" s="5"/>
      <c r="WB370" s="5"/>
      <c r="WC370" s="5"/>
      <c r="WD370" s="5"/>
      <c r="WE370" s="5"/>
      <c r="WF370" s="5"/>
      <c r="WG370" s="5"/>
      <c r="WH370" s="5"/>
      <c r="WI370" s="5"/>
      <c r="WJ370" s="5"/>
      <c r="WK370" s="5"/>
      <c r="WL370" s="5"/>
      <c r="WM370" s="5"/>
      <c r="WN370" s="5"/>
      <c r="WO370" s="5"/>
      <c r="WP370" s="5"/>
      <c r="WQ370" s="5"/>
      <c r="WR370" s="5"/>
      <c r="WS370" s="5"/>
      <c r="WT370" s="5"/>
      <c r="WU370" s="5"/>
      <c r="WV370" s="5"/>
      <c r="WW370" s="5"/>
      <c r="WX370" s="5"/>
      <c r="WY370" s="5"/>
      <c r="WZ370" s="5"/>
      <c r="XA370" s="5"/>
      <c r="XB370" s="5"/>
      <c r="XC370" s="5"/>
      <c r="XD370" s="5"/>
      <c r="XE370" s="5"/>
      <c r="XF370" s="5"/>
      <c r="XG370" s="5"/>
      <c r="XH370" s="5"/>
      <c r="XI370" s="5"/>
      <c r="XJ370" s="5"/>
      <c r="XK370" s="5"/>
      <c r="XL370" s="5"/>
      <c r="XM370" s="5"/>
      <c r="XN370" s="5"/>
      <c r="XO370" s="5"/>
      <c r="XP370" s="5"/>
      <c r="XQ370" s="5"/>
      <c r="XR370" s="5"/>
      <c r="XS370" s="5"/>
      <c r="XT370" s="5"/>
      <c r="XU370" s="5"/>
      <c r="XV370" s="5"/>
      <c r="XW370" s="5"/>
      <c r="XX370" s="5"/>
      <c r="XY370" s="5"/>
      <c r="XZ370" s="5"/>
      <c r="YA370" s="5"/>
      <c r="YB370" s="5"/>
      <c r="YC370" s="5"/>
      <c r="YD370" s="5"/>
      <c r="YE370" s="5"/>
      <c r="YF370" s="5"/>
      <c r="YG370" s="5"/>
      <c r="YH370" s="5"/>
      <c r="YI370" s="5"/>
      <c r="YJ370" s="5"/>
      <c r="YK370" s="5"/>
      <c r="YL370" s="5"/>
      <c r="YM370" s="5"/>
      <c r="YN370" s="5"/>
      <c r="YO370" s="5"/>
      <c r="YP370" s="5"/>
      <c r="YQ370" s="5"/>
      <c r="YR370" s="5"/>
      <c r="YS370" s="5"/>
      <c r="YT370" s="5"/>
      <c r="YU370" s="5"/>
      <c r="YV370" s="5"/>
      <c r="YW370" s="5"/>
      <c r="YX370" s="5"/>
      <c r="YY370" s="5"/>
      <c r="YZ370" s="5"/>
      <c r="ZA370" s="5"/>
      <c r="ZB370" s="5"/>
      <c r="ZC370" s="5"/>
      <c r="ZD370" s="5"/>
      <c r="ZE370" s="5"/>
      <c r="ZF370" s="5"/>
      <c r="ZG370" s="5"/>
      <c r="ZH370" s="5"/>
      <c r="ZI370" s="5"/>
      <c r="ZJ370" s="5"/>
      <c r="ZK370" s="5"/>
      <c r="ZL370" s="5"/>
      <c r="ZM370" s="5"/>
      <c r="ZN370" s="5"/>
      <c r="ZO370" s="5"/>
      <c r="ZP370" s="5"/>
      <c r="ZQ370" s="5"/>
      <c r="ZR370" s="5"/>
      <c r="ZS370" s="5"/>
      <c r="ZT370" s="5"/>
      <c r="ZU370" s="5"/>
      <c r="ZV370" s="5"/>
      <c r="ZW370" s="5"/>
      <c r="ZX370" s="5"/>
      <c r="ZY370" s="5"/>
      <c r="ZZ370" s="5"/>
      <c r="AAA370" s="5"/>
      <c r="AAB370" s="5"/>
      <c r="AAC370" s="5"/>
      <c r="AAD370" s="5"/>
      <c r="AAE370" s="5"/>
      <c r="AAF370" s="5"/>
      <c r="AAG370" s="5"/>
      <c r="AAH370" s="5"/>
      <c r="AAI370" s="5"/>
      <c r="AAJ370" s="5"/>
      <c r="AAK370" s="5"/>
      <c r="AAL370" s="5"/>
      <c r="AAM370" s="5"/>
      <c r="AAN370" s="5"/>
      <c r="AAO370" s="5"/>
      <c r="AAP370" s="5"/>
      <c r="AAQ370" s="5"/>
      <c r="AAR370" s="5"/>
      <c r="AAS370" s="5"/>
      <c r="AAT370" s="5"/>
      <c r="AAU370" s="5"/>
      <c r="AAV370" s="5"/>
      <c r="AAW370" s="5"/>
      <c r="AAX370" s="5"/>
      <c r="AAY370" s="5"/>
      <c r="AAZ370" s="5"/>
      <c r="ABA370" s="5"/>
      <c r="ABB370" s="5"/>
      <c r="ABC370" s="5"/>
      <c r="ABD370" s="5"/>
      <c r="ABE370" s="5"/>
      <c r="ABF370" s="5"/>
      <c r="ABG370" s="5"/>
      <c r="ABH370" s="5"/>
      <c r="ABI370" s="5"/>
      <c r="ABJ370" s="5"/>
      <c r="ABK370" s="5"/>
      <c r="ABL370" s="5"/>
      <c r="ABM370" s="5"/>
      <c r="ABN370" s="5"/>
      <c r="ABO370" s="5"/>
      <c r="ABP370" s="5"/>
      <c r="ABQ370" s="5"/>
      <c r="ABR370" s="5"/>
      <c r="ABS370" s="5"/>
      <c r="ABT370" s="5"/>
      <c r="ABU370" s="5"/>
      <c r="ABV370" s="5"/>
      <c r="ABW370" s="5"/>
      <c r="ABX370" s="5"/>
      <c r="ABY370" s="5"/>
      <c r="ABZ370" s="5"/>
      <c r="ACA370" s="5"/>
      <c r="ACB370" s="5"/>
      <c r="ACC370" s="5"/>
      <c r="ACD370" s="5"/>
      <c r="ACE370" s="5"/>
      <c r="ACF370" s="5"/>
      <c r="ACG370" s="5"/>
      <c r="ACH370" s="5"/>
      <c r="ACI370" s="5"/>
      <c r="ACJ370" s="5"/>
      <c r="ACK370" s="5"/>
      <c r="ACL370" s="5"/>
      <c r="ACM370" s="5"/>
      <c r="ACN370" s="5"/>
      <c r="ACO370" s="5"/>
      <c r="ACP370" s="5"/>
      <c r="ACQ370" s="5"/>
      <c r="ACR370" s="5"/>
      <c r="ACS370" s="5"/>
      <c r="ACT370" s="5"/>
      <c r="ACU370" s="5"/>
      <c r="ACV370" s="5"/>
      <c r="ACW370" s="5"/>
      <c r="ACX370" s="5"/>
      <c r="ACY370" s="5"/>
      <c r="ACZ370" s="5"/>
      <c r="ADA370" s="5"/>
      <c r="ADB370" s="5"/>
      <c r="ADC370" s="5"/>
      <c r="ADD370" s="5"/>
      <c r="ADE370" s="5"/>
      <c r="ADF370" s="5"/>
      <c r="ADG370" s="5"/>
      <c r="ADH370" s="5"/>
      <c r="ADI370" s="5"/>
      <c r="ADJ370" s="5"/>
      <c r="ADK370" s="5"/>
      <c r="ADL370" s="5"/>
      <c r="ADM370" s="5"/>
      <c r="ADN370" s="5"/>
      <c r="ADO370" s="5"/>
      <c r="ADP370" s="5"/>
      <c r="ADQ370" s="5"/>
      <c r="ADR370" s="5"/>
      <c r="ADS370" s="5"/>
      <c r="ADT370" s="5"/>
      <c r="ADU370" s="5"/>
      <c r="ADV370" s="5"/>
      <c r="ADW370" s="5"/>
      <c r="ADX370" s="5"/>
      <c r="ADY370" s="5"/>
      <c r="ADZ370" s="5"/>
      <c r="AEA370" s="5"/>
      <c r="AEB370" s="5"/>
      <c r="AEC370" s="5"/>
      <c r="AED370" s="5"/>
      <c r="AEE370" s="5"/>
      <c r="AEF370" s="5"/>
      <c r="AEG370" s="5"/>
      <c r="AEH370" s="5"/>
      <c r="AEI370" s="5"/>
      <c r="AEJ370" s="5"/>
      <c r="AEK370" s="5"/>
      <c r="AEL370" s="5"/>
      <c r="AEM370" s="5"/>
      <c r="AEN370" s="5"/>
      <c r="AEO370" s="5"/>
      <c r="AEP370" s="5"/>
      <c r="AEQ370" s="5"/>
      <c r="AER370" s="5"/>
      <c r="AES370" s="5"/>
      <c r="AET370" s="5"/>
      <c r="AEU370" s="5"/>
      <c r="AEV370" s="5"/>
      <c r="AEW370" s="5"/>
      <c r="AEX370" s="5"/>
      <c r="AEY370" s="5"/>
      <c r="AEZ370" s="5"/>
      <c r="AFA370" s="5"/>
      <c r="AFB370" s="5"/>
      <c r="AFC370" s="5"/>
      <c r="AFD370" s="5"/>
      <c r="AFE370" s="5"/>
      <c r="AFF370" s="5"/>
      <c r="AFG370" s="5"/>
      <c r="AFH370" s="5"/>
      <c r="AFI370" s="5"/>
      <c r="AFJ370" s="5"/>
      <c r="AFK370" s="5"/>
      <c r="AFL370" s="5"/>
      <c r="AFM370" s="5"/>
      <c r="AFN370" s="5"/>
      <c r="AFO370" s="5"/>
      <c r="AFP370" s="5"/>
      <c r="AFQ370" s="5"/>
      <c r="AFR370" s="5"/>
      <c r="AFS370" s="5"/>
      <c r="AFT370" s="5"/>
      <c r="AFU370" s="5"/>
      <c r="AFV370" s="5"/>
      <c r="AFW370" s="5"/>
      <c r="AFX370" s="5"/>
      <c r="AFY370" s="5"/>
      <c r="AFZ370" s="5"/>
      <c r="AGA370" s="5"/>
      <c r="AGB370" s="5"/>
      <c r="AGC370" s="5"/>
      <c r="AGD370" s="5"/>
      <c r="AGE370" s="5"/>
      <c r="AGF370" s="5"/>
      <c r="AGG370" s="5"/>
      <c r="AGH370" s="5"/>
      <c r="AGI370" s="5"/>
      <c r="AGJ370" s="5"/>
      <c r="AGK370" s="5"/>
      <c r="AGL370" s="5"/>
      <c r="AGM370" s="5"/>
      <c r="AGN370" s="5"/>
      <c r="AGO370" s="5"/>
      <c r="AGP370" s="5"/>
      <c r="AGQ370" s="5"/>
      <c r="AGR370" s="5"/>
      <c r="AGS370" s="5"/>
      <c r="AGT370" s="5"/>
      <c r="AGU370" s="5"/>
      <c r="AGV370" s="5"/>
      <c r="AGW370" s="5"/>
      <c r="AGX370" s="5"/>
      <c r="AGY370" s="5"/>
      <c r="AGZ370" s="5"/>
      <c r="AHA370" s="5"/>
      <c r="AHB370" s="5"/>
      <c r="AHC370" s="5"/>
      <c r="AHD370" s="5"/>
      <c r="AHE370" s="5"/>
      <c r="AHF370" s="5"/>
      <c r="AHG370" s="5"/>
      <c r="AHH370" s="5"/>
      <c r="AHI370" s="5"/>
      <c r="AHJ370" s="5"/>
      <c r="AHK370" s="5"/>
      <c r="AHL370" s="5"/>
      <c r="AHM370" s="5"/>
      <c r="AHN370" s="5"/>
      <c r="AHO370" s="5"/>
      <c r="AHP370" s="5"/>
      <c r="AHQ370" s="5"/>
      <c r="AHR370" s="5"/>
      <c r="AHS370" s="5"/>
      <c r="AHT370" s="5"/>
      <c r="AHU370" s="5"/>
      <c r="AHV370" s="5"/>
      <c r="AHW370" s="5"/>
      <c r="AHX370" s="5"/>
      <c r="AHY370" s="5"/>
      <c r="AHZ370" s="5"/>
      <c r="AIA370" s="5"/>
      <c r="AIB370" s="5"/>
      <c r="AIC370" s="5"/>
      <c r="AID370" s="5"/>
      <c r="AIE370" s="5"/>
      <c r="AIF370" s="5"/>
      <c r="AIG370" s="5"/>
      <c r="AIH370" s="5"/>
      <c r="AII370" s="5"/>
      <c r="AIJ370" s="5"/>
      <c r="AIK370" s="5"/>
      <c r="AIL370" s="5"/>
      <c r="AIM370" s="5"/>
      <c r="AIN370" s="5"/>
      <c r="AIO370" s="5"/>
      <c r="AIP370" s="5"/>
      <c r="AIQ370" s="5"/>
      <c r="AIR370" s="5"/>
      <c r="AIS370" s="5"/>
      <c r="AIT370" s="5"/>
      <c r="AIU370" s="5"/>
      <c r="AIV370" s="5"/>
      <c r="AIW370" s="5"/>
      <c r="AIX370" s="5"/>
      <c r="AIY370" s="5"/>
      <c r="AIZ370" s="5"/>
      <c r="AJA370" s="5"/>
      <c r="AJB370" s="5"/>
      <c r="AJC370" s="5"/>
      <c r="AJD370" s="5"/>
      <c r="AJE370" s="5"/>
      <c r="AJF370" s="5"/>
      <c r="AJG370" s="5"/>
      <c r="AJH370" s="5"/>
      <c r="AJI370" s="5"/>
      <c r="AJJ370" s="5"/>
      <c r="AJK370" s="5"/>
      <c r="AJL370" s="5"/>
      <c r="AJM370" s="5"/>
      <c r="AJN370" s="5"/>
      <c r="AJO370" s="5"/>
      <c r="AJP370" s="5"/>
      <c r="AJQ370" s="5"/>
      <c r="AJR370" s="5"/>
      <c r="AJS370" s="5"/>
      <c r="AJT370" s="5"/>
      <c r="AJU370" s="5"/>
      <c r="AJV370" s="5"/>
      <c r="AJW370" s="5"/>
      <c r="AJX370" s="5"/>
      <c r="AJY370" s="5"/>
      <c r="AJZ370" s="5"/>
      <c r="AKA370" s="5"/>
      <c r="AKB370" s="5"/>
      <c r="AKC370" s="5"/>
      <c r="AKD370" s="5"/>
      <c r="AKE370" s="5"/>
      <c r="AKF370" s="5"/>
      <c r="AKG370" s="5"/>
      <c r="AKH370" s="5"/>
      <c r="AKI370" s="5"/>
    </row>
    <row r="371" spans="1:971" s="482" customFormat="1" ht="15.75" hidden="1" x14ac:dyDescent="0.25">
      <c r="A371" s="481"/>
      <c r="B371" s="481"/>
      <c r="C371" s="457">
        <v>349</v>
      </c>
      <c r="D371" s="464">
        <f>D344+D319</f>
        <v>155000</v>
      </c>
      <c r="E371" s="457">
        <v>349</v>
      </c>
      <c r="F371" s="464">
        <f>B319+F319+F344</f>
        <v>0</v>
      </c>
      <c r="G371" s="457">
        <v>349</v>
      </c>
      <c r="H371" s="464">
        <f t="shared" si="104"/>
        <v>155000</v>
      </c>
      <c r="I371" s="481"/>
      <c r="J371" s="3"/>
      <c r="K371" s="3"/>
      <c r="L371" s="3"/>
      <c r="M371" s="3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  <c r="HQ371" s="5"/>
      <c r="HR371" s="5"/>
      <c r="HS371" s="5"/>
      <c r="HT371" s="5"/>
      <c r="HU371" s="5"/>
      <c r="HV371" s="5"/>
      <c r="HW371" s="5"/>
      <c r="HX371" s="5"/>
      <c r="HY371" s="5"/>
      <c r="HZ371" s="5"/>
      <c r="IA371" s="5"/>
      <c r="IB371" s="5"/>
      <c r="IC371" s="5"/>
      <c r="ID371" s="5"/>
      <c r="IE371" s="5"/>
      <c r="IF371" s="5"/>
      <c r="IG371" s="5"/>
      <c r="IH371" s="5"/>
      <c r="II371" s="5"/>
      <c r="IJ371" s="5"/>
      <c r="IK371" s="5"/>
      <c r="IL371" s="5"/>
      <c r="IM371" s="5"/>
      <c r="IN371" s="5"/>
      <c r="IO371" s="5"/>
      <c r="IP371" s="5"/>
      <c r="IQ371" s="5"/>
      <c r="IR371" s="5"/>
      <c r="IS371" s="5"/>
      <c r="IT371" s="5"/>
      <c r="IU371" s="5"/>
      <c r="IV371" s="5"/>
      <c r="IW371" s="5"/>
      <c r="IX371" s="5"/>
      <c r="IY371" s="5"/>
      <c r="IZ371" s="5"/>
      <c r="JA371" s="5"/>
      <c r="JB371" s="5"/>
      <c r="JC371" s="5"/>
      <c r="JD371" s="5"/>
      <c r="JE371" s="5"/>
      <c r="JF371" s="5"/>
      <c r="JG371" s="5"/>
      <c r="JH371" s="5"/>
      <c r="JI371" s="5"/>
      <c r="JJ371" s="5"/>
      <c r="JK371" s="5"/>
      <c r="JL371" s="5"/>
      <c r="JM371" s="5"/>
      <c r="JN371" s="5"/>
      <c r="JO371" s="5"/>
      <c r="JP371" s="5"/>
      <c r="JQ371" s="5"/>
      <c r="JR371" s="5"/>
      <c r="JS371" s="5"/>
      <c r="JT371" s="5"/>
      <c r="JU371" s="5"/>
      <c r="JV371" s="5"/>
      <c r="JW371" s="5"/>
      <c r="JX371" s="5"/>
      <c r="JY371" s="5"/>
      <c r="JZ371" s="5"/>
      <c r="KA371" s="5"/>
      <c r="KB371" s="5"/>
      <c r="KC371" s="5"/>
      <c r="KD371" s="5"/>
      <c r="KE371" s="5"/>
      <c r="KF371" s="5"/>
      <c r="KG371" s="5"/>
      <c r="KH371" s="5"/>
      <c r="KI371" s="5"/>
      <c r="KJ371" s="5"/>
      <c r="KK371" s="5"/>
      <c r="KL371" s="5"/>
      <c r="KM371" s="5"/>
      <c r="KN371" s="5"/>
      <c r="KO371" s="5"/>
      <c r="KP371" s="5"/>
      <c r="KQ371" s="5"/>
      <c r="KR371" s="5"/>
      <c r="KS371" s="5"/>
      <c r="KT371" s="5"/>
      <c r="KU371" s="5"/>
      <c r="KV371" s="5"/>
      <c r="KW371" s="5"/>
      <c r="KX371" s="5"/>
      <c r="KY371" s="5"/>
      <c r="KZ371" s="5"/>
      <c r="LA371" s="5"/>
      <c r="LB371" s="5"/>
      <c r="LC371" s="5"/>
      <c r="LD371" s="5"/>
      <c r="LE371" s="5"/>
      <c r="LF371" s="5"/>
      <c r="LG371" s="5"/>
      <c r="LH371" s="5"/>
      <c r="LI371" s="5"/>
      <c r="LJ371" s="5"/>
      <c r="LK371" s="5"/>
      <c r="LL371" s="5"/>
      <c r="LM371" s="5"/>
      <c r="LN371" s="5"/>
      <c r="LO371" s="5"/>
      <c r="LP371" s="5"/>
      <c r="LQ371" s="5"/>
      <c r="LR371" s="5"/>
      <c r="LS371" s="5"/>
      <c r="LT371" s="5"/>
      <c r="LU371" s="5"/>
      <c r="LV371" s="5"/>
      <c r="LW371" s="5"/>
      <c r="LX371" s="5"/>
      <c r="LY371" s="5"/>
      <c r="LZ371" s="5"/>
      <c r="MA371" s="5"/>
      <c r="MB371" s="5"/>
      <c r="MC371" s="5"/>
      <c r="MD371" s="5"/>
      <c r="ME371" s="5"/>
      <c r="MF371" s="5"/>
      <c r="MG371" s="5"/>
      <c r="MH371" s="5"/>
      <c r="MI371" s="5"/>
      <c r="MJ371" s="5"/>
      <c r="MK371" s="5"/>
      <c r="ML371" s="5"/>
      <c r="MM371" s="5"/>
      <c r="MN371" s="5"/>
      <c r="MO371" s="5"/>
      <c r="MP371" s="5"/>
      <c r="MQ371" s="5"/>
      <c r="MR371" s="5"/>
      <c r="MS371" s="5"/>
      <c r="MT371" s="5"/>
      <c r="MU371" s="5"/>
      <c r="MV371" s="5"/>
      <c r="MW371" s="5"/>
      <c r="MX371" s="5"/>
      <c r="MY371" s="5"/>
      <c r="MZ371" s="5"/>
      <c r="NA371" s="5"/>
      <c r="NB371" s="5"/>
      <c r="NC371" s="5"/>
      <c r="ND371" s="5"/>
      <c r="NE371" s="5"/>
      <c r="NF371" s="5"/>
      <c r="NG371" s="5"/>
      <c r="NH371" s="5"/>
      <c r="NI371" s="5"/>
      <c r="NJ371" s="5"/>
      <c r="NK371" s="5"/>
      <c r="NL371" s="5"/>
      <c r="NM371" s="5"/>
      <c r="NN371" s="5"/>
      <c r="NO371" s="5"/>
      <c r="NP371" s="5"/>
      <c r="NQ371" s="5"/>
      <c r="NR371" s="5"/>
      <c r="NS371" s="5"/>
      <c r="NT371" s="5"/>
      <c r="NU371" s="5"/>
      <c r="NV371" s="5"/>
      <c r="NW371" s="5"/>
      <c r="NX371" s="5"/>
      <c r="NY371" s="5"/>
      <c r="NZ371" s="5"/>
      <c r="OA371" s="5"/>
      <c r="OB371" s="5"/>
      <c r="OC371" s="5"/>
      <c r="OD371" s="5"/>
      <c r="OE371" s="5"/>
      <c r="OF371" s="5"/>
      <c r="OG371" s="5"/>
      <c r="OH371" s="5"/>
      <c r="OI371" s="5"/>
      <c r="OJ371" s="5"/>
      <c r="OK371" s="5"/>
      <c r="OL371" s="5"/>
      <c r="OM371" s="5"/>
      <c r="ON371" s="5"/>
      <c r="OO371" s="5"/>
      <c r="OP371" s="5"/>
      <c r="OQ371" s="5"/>
      <c r="OR371" s="5"/>
      <c r="OS371" s="5"/>
      <c r="OT371" s="5"/>
      <c r="OU371" s="5"/>
      <c r="OV371" s="5"/>
      <c r="OW371" s="5"/>
      <c r="OX371" s="5"/>
      <c r="OY371" s="5"/>
      <c r="OZ371" s="5"/>
      <c r="PA371" s="5"/>
      <c r="PB371" s="5"/>
      <c r="PC371" s="5"/>
      <c r="PD371" s="5"/>
      <c r="PE371" s="5"/>
      <c r="PF371" s="5"/>
      <c r="PG371" s="5"/>
      <c r="PH371" s="5"/>
      <c r="PI371" s="5"/>
      <c r="PJ371" s="5"/>
      <c r="PK371" s="5"/>
      <c r="PL371" s="5"/>
      <c r="PM371" s="5"/>
      <c r="PN371" s="5"/>
      <c r="PO371" s="5"/>
      <c r="PP371" s="5"/>
      <c r="PQ371" s="5"/>
      <c r="PR371" s="5"/>
      <c r="PS371" s="5"/>
      <c r="PT371" s="5"/>
      <c r="PU371" s="5"/>
      <c r="PV371" s="5"/>
      <c r="PW371" s="5"/>
      <c r="PX371" s="5"/>
      <c r="PY371" s="5"/>
      <c r="PZ371" s="5"/>
      <c r="QA371" s="5"/>
      <c r="QB371" s="5"/>
      <c r="QC371" s="5"/>
      <c r="QD371" s="5"/>
      <c r="QE371" s="5"/>
      <c r="QF371" s="5"/>
      <c r="QG371" s="5"/>
      <c r="QH371" s="5"/>
      <c r="QI371" s="5"/>
      <c r="QJ371" s="5"/>
      <c r="QK371" s="5"/>
      <c r="QL371" s="5"/>
      <c r="QM371" s="5"/>
      <c r="QN371" s="5"/>
      <c r="QO371" s="5"/>
      <c r="QP371" s="5"/>
      <c r="QQ371" s="5"/>
      <c r="QR371" s="5"/>
      <c r="QS371" s="5"/>
      <c r="QT371" s="5"/>
      <c r="QU371" s="5"/>
      <c r="QV371" s="5"/>
      <c r="QW371" s="5"/>
      <c r="QX371" s="5"/>
      <c r="QY371" s="5"/>
      <c r="QZ371" s="5"/>
      <c r="RA371" s="5"/>
      <c r="RB371" s="5"/>
      <c r="RC371" s="5"/>
      <c r="RD371" s="5"/>
      <c r="RE371" s="5"/>
      <c r="RF371" s="5"/>
      <c r="RG371" s="5"/>
      <c r="RH371" s="5"/>
      <c r="RI371" s="5"/>
      <c r="RJ371" s="5"/>
      <c r="RK371" s="5"/>
      <c r="RL371" s="5"/>
      <c r="RM371" s="5"/>
      <c r="RN371" s="5"/>
      <c r="RO371" s="5"/>
      <c r="RP371" s="5"/>
      <c r="RQ371" s="5"/>
      <c r="RR371" s="5"/>
      <c r="RS371" s="5"/>
      <c r="RT371" s="5"/>
      <c r="RU371" s="5"/>
      <c r="RV371" s="5"/>
      <c r="RW371" s="5"/>
      <c r="RX371" s="5"/>
      <c r="RY371" s="5"/>
      <c r="RZ371" s="5"/>
      <c r="SA371" s="5"/>
      <c r="SB371" s="5"/>
      <c r="SC371" s="5"/>
      <c r="SD371" s="5"/>
      <c r="SE371" s="5"/>
      <c r="SF371" s="5"/>
      <c r="SG371" s="5"/>
      <c r="SH371" s="5"/>
      <c r="SI371" s="5"/>
      <c r="SJ371" s="5"/>
      <c r="SK371" s="5"/>
      <c r="SL371" s="5"/>
      <c r="SM371" s="5"/>
      <c r="SN371" s="5"/>
      <c r="SO371" s="5"/>
      <c r="SP371" s="5"/>
      <c r="SQ371" s="5"/>
      <c r="SR371" s="5"/>
      <c r="SS371" s="5"/>
      <c r="ST371" s="5"/>
      <c r="SU371" s="5"/>
      <c r="SV371" s="5"/>
      <c r="SW371" s="5"/>
      <c r="SX371" s="5"/>
      <c r="SY371" s="5"/>
      <c r="SZ371" s="5"/>
      <c r="TA371" s="5"/>
      <c r="TB371" s="5"/>
      <c r="TC371" s="5"/>
      <c r="TD371" s="5"/>
      <c r="TE371" s="5"/>
      <c r="TF371" s="5"/>
      <c r="TG371" s="5"/>
      <c r="TH371" s="5"/>
      <c r="TI371" s="5"/>
      <c r="TJ371" s="5"/>
      <c r="TK371" s="5"/>
      <c r="TL371" s="5"/>
      <c r="TM371" s="5"/>
      <c r="TN371" s="5"/>
      <c r="TO371" s="5"/>
      <c r="TP371" s="5"/>
      <c r="TQ371" s="5"/>
      <c r="TR371" s="5"/>
      <c r="TS371" s="5"/>
      <c r="TT371" s="5"/>
      <c r="TU371" s="5"/>
      <c r="TV371" s="5"/>
      <c r="TW371" s="5"/>
      <c r="TX371" s="5"/>
      <c r="TY371" s="5"/>
      <c r="TZ371" s="5"/>
      <c r="UA371" s="5"/>
      <c r="UB371" s="5"/>
      <c r="UC371" s="5"/>
      <c r="UD371" s="5"/>
      <c r="UE371" s="5"/>
      <c r="UF371" s="5"/>
      <c r="UG371" s="5"/>
      <c r="UH371" s="5"/>
      <c r="UI371" s="5"/>
      <c r="UJ371" s="5"/>
      <c r="UK371" s="5"/>
      <c r="UL371" s="5"/>
      <c r="UM371" s="5"/>
      <c r="UN371" s="5"/>
      <c r="UO371" s="5"/>
      <c r="UP371" s="5"/>
      <c r="UQ371" s="5"/>
      <c r="UR371" s="5"/>
      <c r="US371" s="5"/>
      <c r="UT371" s="5"/>
      <c r="UU371" s="5"/>
      <c r="UV371" s="5"/>
      <c r="UW371" s="5"/>
      <c r="UX371" s="5"/>
      <c r="UY371" s="5"/>
      <c r="UZ371" s="5"/>
      <c r="VA371" s="5"/>
      <c r="VB371" s="5"/>
      <c r="VC371" s="5"/>
      <c r="VD371" s="5"/>
      <c r="VE371" s="5"/>
      <c r="VF371" s="5"/>
      <c r="VG371" s="5"/>
      <c r="VH371" s="5"/>
      <c r="VI371" s="5"/>
      <c r="VJ371" s="5"/>
      <c r="VK371" s="5"/>
      <c r="VL371" s="5"/>
      <c r="VM371" s="5"/>
      <c r="VN371" s="5"/>
      <c r="VO371" s="5"/>
      <c r="VP371" s="5"/>
      <c r="VQ371" s="5"/>
      <c r="VR371" s="5"/>
      <c r="VS371" s="5"/>
      <c r="VT371" s="5"/>
      <c r="VU371" s="5"/>
      <c r="VV371" s="5"/>
      <c r="VW371" s="5"/>
      <c r="VX371" s="5"/>
      <c r="VY371" s="5"/>
      <c r="VZ371" s="5"/>
      <c r="WA371" s="5"/>
      <c r="WB371" s="5"/>
      <c r="WC371" s="5"/>
      <c r="WD371" s="5"/>
      <c r="WE371" s="5"/>
      <c r="WF371" s="5"/>
      <c r="WG371" s="5"/>
      <c r="WH371" s="5"/>
      <c r="WI371" s="5"/>
      <c r="WJ371" s="5"/>
      <c r="WK371" s="5"/>
      <c r="WL371" s="5"/>
      <c r="WM371" s="5"/>
      <c r="WN371" s="5"/>
      <c r="WO371" s="5"/>
      <c r="WP371" s="5"/>
      <c r="WQ371" s="5"/>
      <c r="WR371" s="5"/>
      <c r="WS371" s="5"/>
      <c r="WT371" s="5"/>
      <c r="WU371" s="5"/>
      <c r="WV371" s="5"/>
      <c r="WW371" s="5"/>
      <c r="WX371" s="5"/>
      <c r="WY371" s="5"/>
      <c r="WZ371" s="5"/>
      <c r="XA371" s="5"/>
      <c r="XB371" s="5"/>
      <c r="XC371" s="5"/>
      <c r="XD371" s="5"/>
      <c r="XE371" s="5"/>
      <c r="XF371" s="5"/>
      <c r="XG371" s="5"/>
      <c r="XH371" s="5"/>
      <c r="XI371" s="5"/>
      <c r="XJ371" s="5"/>
      <c r="XK371" s="5"/>
      <c r="XL371" s="5"/>
      <c r="XM371" s="5"/>
      <c r="XN371" s="5"/>
      <c r="XO371" s="5"/>
      <c r="XP371" s="5"/>
      <c r="XQ371" s="5"/>
      <c r="XR371" s="5"/>
      <c r="XS371" s="5"/>
      <c r="XT371" s="5"/>
      <c r="XU371" s="5"/>
      <c r="XV371" s="5"/>
      <c r="XW371" s="5"/>
      <c r="XX371" s="5"/>
      <c r="XY371" s="5"/>
      <c r="XZ371" s="5"/>
      <c r="YA371" s="5"/>
      <c r="YB371" s="5"/>
      <c r="YC371" s="5"/>
      <c r="YD371" s="5"/>
      <c r="YE371" s="5"/>
      <c r="YF371" s="5"/>
      <c r="YG371" s="5"/>
      <c r="YH371" s="5"/>
      <c r="YI371" s="5"/>
      <c r="YJ371" s="5"/>
      <c r="YK371" s="5"/>
      <c r="YL371" s="5"/>
      <c r="YM371" s="5"/>
      <c r="YN371" s="5"/>
      <c r="YO371" s="5"/>
      <c r="YP371" s="5"/>
      <c r="YQ371" s="5"/>
      <c r="YR371" s="5"/>
      <c r="YS371" s="5"/>
      <c r="YT371" s="5"/>
      <c r="YU371" s="5"/>
      <c r="YV371" s="5"/>
      <c r="YW371" s="5"/>
      <c r="YX371" s="5"/>
      <c r="YY371" s="5"/>
      <c r="YZ371" s="5"/>
      <c r="ZA371" s="5"/>
      <c r="ZB371" s="5"/>
      <c r="ZC371" s="5"/>
      <c r="ZD371" s="5"/>
      <c r="ZE371" s="5"/>
      <c r="ZF371" s="5"/>
      <c r="ZG371" s="5"/>
      <c r="ZH371" s="5"/>
      <c r="ZI371" s="5"/>
      <c r="ZJ371" s="5"/>
      <c r="ZK371" s="5"/>
      <c r="ZL371" s="5"/>
      <c r="ZM371" s="5"/>
      <c r="ZN371" s="5"/>
      <c r="ZO371" s="5"/>
      <c r="ZP371" s="5"/>
      <c r="ZQ371" s="5"/>
      <c r="ZR371" s="5"/>
      <c r="ZS371" s="5"/>
      <c r="ZT371" s="5"/>
      <c r="ZU371" s="5"/>
      <c r="ZV371" s="5"/>
      <c r="ZW371" s="5"/>
      <c r="ZX371" s="5"/>
      <c r="ZY371" s="5"/>
      <c r="ZZ371" s="5"/>
      <c r="AAA371" s="5"/>
      <c r="AAB371" s="5"/>
      <c r="AAC371" s="5"/>
      <c r="AAD371" s="5"/>
      <c r="AAE371" s="5"/>
      <c r="AAF371" s="5"/>
      <c r="AAG371" s="5"/>
      <c r="AAH371" s="5"/>
      <c r="AAI371" s="5"/>
      <c r="AAJ371" s="5"/>
      <c r="AAK371" s="5"/>
      <c r="AAL371" s="5"/>
      <c r="AAM371" s="5"/>
      <c r="AAN371" s="5"/>
      <c r="AAO371" s="5"/>
      <c r="AAP371" s="5"/>
      <c r="AAQ371" s="5"/>
      <c r="AAR371" s="5"/>
      <c r="AAS371" s="5"/>
      <c r="AAT371" s="5"/>
      <c r="AAU371" s="5"/>
      <c r="AAV371" s="5"/>
      <c r="AAW371" s="5"/>
      <c r="AAX371" s="5"/>
      <c r="AAY371" s="5"/>
      <c r="AAZ371" s="5"/>
      <c r="ABA371" s="5"/>
      <c r="ABB371" s="5"/>
      <c r="ABC371" s="5"/>
      <c r="ABD371" s="5"/>
      <c r="ABE371" s="5"/>
      <c r="ABF371" s="5"/>
      <c r="ABG371" s="5"/>
      <c r="ABH371" s="5"/>
      <c r="ABI371" s="5"/>
      <c r="ABJ371" s="5"/>
      <c r="ABK371" s="5"/>
      <c r="ABL371" s="5"/>
      <c r="ABM371" s="5"/>
      <c r="ABN371" s="5"/>
      <c r="ABO371" s="5"/>
      <c r="ABP371" s="5"/>
      <c r="ABQ371" s="5"/>
      <c r="ABR371" s="5"/>
      <c r="ABS371" s="5"/>
      <c r="ABT371" s="5"/>
      <c r="ABU371" s="5"/>
      <c r="ABV371" s="5"/>
      <c r="ABW371" s="5"/>
      <c r="ABX371" s="5"/>
      <c r="ABY371" s="5"/>
      <c r="ABZ371" s="5"/>
      <c r="ACA371" s="5"/>
      <c r="ACB371" s="5"/>
      <c r="ACC371" s="5"/>
      <c r="ACD371" s="5"/>
      <c r="ACE371" s="5"/>
      <c r="ACF371" s="5"/>
      <c r="ACG371" s="5"/>
      <c r="ACH371" s="5"/>
      <c r="ACI371" s="5"/>
      <c r="ACJ371" s="5"/>
      <c r="ACK371" s="5"/>
      <c r="ACL371" s="5"/>
      <c r="ACM371" s="5"/>
      <c r="ACN371" s="5"/>
      <c r="ACO371" s="5"/>
      <c r="ACP371" s="5"/>
      <c r="ACQ371" s="5"/>
      <c r="ACR371" s="5"/>
      <c r="ACS371" s="5"/>
      <c r="ACT371" s="5"/>
      <c r="ACU371" s="5"/>
      <c r="ACV371" s="5"/>
      <c r="ACW371" s="5"/>
      <c r="ACX371" s="5"/>
      <c r="ACY371" s="5"/>
      <c r="ACZ371" s="5"/>
      <c r="ADA371" s="5"/>
      <c r="ADB371" s="5"/>
      <c r="ADC371" s="5"/>
      <c r="ADD371" s="5"/>
      <c r="ADE371" s="5"/>
      <c r="ADF371" s="5"/>
      <c r="ADG371" s="5"/>
      <c r="ADH371" s="5"/>
      <c r="ADI371" s="5"/>
      <c r="ADJ371" s="5"/>
      <c r="ADK371" s="5"/>
      <c r="ADL371" s="5"/>
      <c r="ADM371" s="5"/>
      <c r="ADN371" s="5"/>
      <c r="ADO371" s="5"/>
      <c r="ADP371" s="5"/>
      <c r="ADQ371" s="5"/>
      <c r="ADR371" s="5"/>
      <c r="ADS371" s="5"/>
      <c r="ADT371" s="5"/>
      <c r="ADU371" s="5"/>
      <c r="ADV371" s="5"/>
      <c r="ADW371" s="5"/>
      <c r="ADX371" s="5"/>
      <c r="ADY371" s="5"/>
      <c r="ADZ371" s="5"/>
      <c r="AEA371" s="5"/>
      <c r="AEB371" s="5"/>
      <c r="AEC371" s="5"/>
      <c r="AED371" s="5"/>
      <c r="AEE371" s="5"/>
      <c r="AEF371" s="5"/>
      <c r="AEG371" s="5"/>
      <c r="AEH371" s="5"/>
      <c r="AEI371" s="5"/>
      <c r="AEJ371" s="5"/>
      <c r="AEK371" s="5"/>
      <c r="AEL371" s="5"/>
      <c r="AEM371" s="5"/>
      <c r="AEN371" s="5"/>
      <c r="AEO371" s="5"/>
      <c r="AEP371" s="5"/>
      <c r="AEQ371" s="5"/>
      <c r="AER371" s="5"/>
      <c r="AES371" s="5"/>
      <c r="AET371" s="5"/>
      <c r="AEU371" s="5"/>
      <c r="AEV371" s="5"/>
      <c r="AEW371" s="5"/>
      <c r="AEX371" s="5"/>
      <c r="AEY371" s="5"/>
      <c r="AEZ371" s="5"/>
      <c r="AFA371" s="5"/>
      <c r="AFB371" s="5"/>
      <c r="AFC371" s="5"/>
      <c r="AFD371" s="5"/>
      <c r="AFE371" s="5"/>
      <c r="AFF371" s="5"/>
      <c r="AFG371" s="5"/>
      <c r="AFH371" s="5"/>
      <c r="AFI371" s="5"/>
      <c r="AFJ371" s="5"/>
      <c r="AFK371" s="5"/>
      <c r="AFL371" s="5"/>
      <c r="AFM371" s="5"/>
      <c r="AFN371" s="5"/>
      <c r="AFO371" s="5"/>
      <c r="AFP371" s="5"/>
      <c r="AFQ371" s="5"/>
      <c r="AFR371" s="5"/>
      <c r="AFS371" s="5"/>
      <c r="AFT371" s="5"/>
      <c r="AFU371" s="5"/>
      <c r="AFV371" s="5"/>
      <c r="AFW371" s="5"/>
      <c r="AFX371" s="5"/>
      <c r="AFY371" s="5"/>
      <c r="AFZ371" s="5"/>
      <c r="AGA371" s="5"/>
      <c r="AGB371" s="5"/>
      <c r="AGC371" s="5"/>
      <c r="AGD371" s="5"/>
      <c r="AGE371" s="5"/>
      <c r="AGF371" s="5"/>
      <c r="AGG371" s="5"/>
      <c r="AGH371" s="5"/>
      <c r="AGI371" s="5"/>
      <c r="AGJ371" s="5"/>
      <c r="AGK371" s="5"/>
      <c r="AGL371" s="5"/>
      <c r="AGM371" s="5"/>
      <c r="AGN371" s="5"/>
      <c r="AGO371" s="5"/>
      <c r="AGP371" s="5"/>
      <c r="AGQ371" s="5"/>
      <c r="AGR371" s="5"/>
      <c r="AGS371" s="5"/>
      <c r="AGT371" s="5"/>
      <c r="AGU371" s="5"/>
      <c r="AGV371" s="5"/>
      <c r="AGW371" s="5"/>
      <c r="AGX371" s="5"/>
      <c r="AGY371" s="5"/>
      <c r="AGZ371" s="5"/>
      <c r="AHA371" s="5"/>
      <c r="AHB371" s="5"/>
      <c r="AHC371" s="5"/>
      <c r="AHD371" s="5"/>
      <c r="AHE371" s="5"/>
      <c r="AHF371" s="5"/>
      <c r="AHG371" s="5"/>
      <c r="AHH371" s="5"/>
      <c r="AHI371" s="5"/>
      <c r="AHJ371" s="5"/>
      <c r="AHK371" s="5"/>
      <c r="AHL371" s="5"/>
      <c r="AHM371" s="5"/>
      <c r="AHN371" s="5"/>
      <c r="AHO371" s="5"/>
      <c r="AHP371" s="5"/>
      <c r="AHQ371" s="5"/>
      <c r="AHR371" s="5"/>
      <c r="AHS371" s="5"/>
      <c r="AHT371" s="5"/>
      <c r="AHU371" s="5"/>
      <c r="AHV371" s="5"/>
      <c r="AHW371" s="5"/>
      <c r="AHX371" s="5"/>
      <c r="AHY371" s="5"/>
      <c r="AHZ371" s="5"/>
      <c r="AIA371" s="5"/>
      <c r="AIB371" s="5"/>
      <c r="AIC371" s="5"/>
      <c r="AID371" s="5"/>
      <c r="AIE371" s="5"/>
      <c r="AIF371" s="5"/>
      <c r="AIG371" s="5"/>
      <c r="AIH371" s="5"/>
      <c r="AII371" s="5"/>
      <c r="AIJ371" s="5"/>
      <c r="AIK371" s="5"/>
      <c r="AIL371" s="5"/>
      <c r="AIM371" s="5"/>
      <c r="AIN371" s="5"/>
      <c r="AIO371" s="5"/>
      <c r="AIP371" s="5"/>
      <c r="AIQ371" s="5"/>
      <c r="AIR371" s="5"/>
      <c r="AIS371" s="5"/>
      <c r="AIT371" s="5"/>
      <c r="AIU371" s="5"/>
      <c r="AIV371" s="5"/>
      <c r="AIW371" s="5"/>
      <c r="AIX371" s="5"/>
      <c r="AIY371" s="5"/>
      <c r="AIZ371" s="5"/>
      <c r="AJA371" s="5"/>
      <c r="AJB371" s="5"/>
      <c r="AJC371" s="5"/>
      <c r="AJD371" s="5"/>
      <c r="AJE371" s="5"/>
      <c r="AJF371" s="5"/>
      <c r="AJG371" s="5"/>
      <c r="AJH371" s="5"/>
      <c r="AJI371" s="5"/>
      <c r="AJJ371" s="5"/>
      <c r="AJK371" s="5"/>
      <c r="AJL371" s="5"/>
      <c r="AJM371" s="5"/>
      <c r="AJN371" s="5"/>
      <c r="AJO371" s="5"/>
      <c r="AJP371" s="5"/>
      <c r="AJQ371" s="5"/>
      <c r="AJR371" s="5"/>
      <c r="AJS371" s="5"/>
      <c r="AJT371" s="5"/>
      <c r="AJU371" s="5"/>
      <c r="AJV371" s="5"/>
      <c r="AJW371" s="5"/>
      <c r="AJX371" s="5"/>
      <c r="AJY371" s="5"/>
      <c r="AJZ371" s="5"/>
      <c r="AKA371" s="5"/>
      <c r="AKB371" s="5"/>
      <c r="AKC371" s="5"/>
      <c r="AKD371" s="5"/>
      <c r="AKE371" s="5"/>
      <c r="AKF371" s="5"/>
      <c r="AKG371" s="5"/>
      <c r="AKH371" s="5"/>
      <c r="AKI371" s="5"/>
    </row>
    <row r="372" spans="1:971" ht="15.75" hidden="1" x14ac:dyDescent="0.25">
      <c r="A372" s="481"/>
      <c r="B372" s="481"/>
      <c r="C372" s="468" t="s">
        <v>265</v>
      </c>
      <c r="D372" s="469">
        <f>SUM(D363:D371)</f>
        <v>3117096.8</v>
      </c>
      <c r="E372" s="466" t="s">
        <v>265</v>
      </c>
      <c r="F372" s="483">
        <f>SUM(F363:F371)</f>
        <v>0</v>
      </c>
      <c r="G372" s="466" t="s">
        <v>265</v>
      </c>
      <c r="H372" s="483">
        <f>SUM(H363:H371)</f>
        <v>3117096.8</v>
      </c>
      <c r="I372" s="481"/>
    </row>
    <row r="373" spans="1:971" ht="15.75" hidden="1" x14ac:dyDescent="0.25">
      <c r="A373" s="481"/>
      <c r="B373" s="481"/>
      <c r="C373" s="10" t="s">
        <v>266</v>
      </c>
      <c r="D373" s="473">
        <f>D350+D351+D352+D353+D354+D355+D356+D357+D359+D361+D362+D372+D358+D360</f>
        <v>97713105.969999999</v>
      </c>
      <c r="E373" s="473"/>
      <c r="F373" s="473">
        <f>F350+F351+F352+F353+F354+F355+F356+F357+F359+F361+F362+F372+F358+F360</f>
        <v>11761874.23</v>
      </c>
      <c r="G373" s="473"/>
      <c r="H373" s="484">
        <f>H350+H351+H352+H353+H354+H355+H356+H357+H359+H361+H362+H372+H358+H360</f>
        <v>109474980.2</v>
      </c>
      <c r="I373" s="481"/>
    </row>
    <row r="374" spans="1:971" ht="16.5" hidden="1" thickBot="1" x14ac:dyDescent="0.3">
      <c r="A374" s="481"/>
      <c r="B374" s="481"/>
      <c r="C374" s="452" t="s">
        <v>277</v>
      </c>
      <c r="D374" s="453">
        <f>D373-C6</f>
        <v>0</v>
      </c>
      <c r="E374" s="450"/>
      <c r="F374" s="453">
        <f>F373-C7</f>
        <v>-78120</v>
      </c>
      <c r="G374" s="481"/>
      <c r="H374" s="485">
        <f>H373-C5</f>
        <v>-78120</v>
      </c>
      <c r="I374" s="481"/>
    </row>
    <row r="375" spans="1:971" ht="15.75" hidden="1" x14ac:dyDescent="0.25">
      <c r="A375" s="450"/>
      <c r="B375" s="478"/>
      <c r="C375" s="452"/>
      <c r="D375" s="450"/>
      <c r="E375" s="450"/>
      <c r="F375" s="450"/>
      <c r="G375" s="450"/>
      <c r="H375" s="450"/>
      <c r="I375" s="450"/>
    </row>
    <row r="376" spans="1:971" hidden="1" x14ac:dyDescent="0.25"/>
    <row r="377" spans="1:971" hidden="1" x14ac:dyDescent="0.25"/>
    <row r="378" spans="1:971" hidden="1" x14ac:dyDescent="0.25"/>
    <row r="379" spans="1:971" hidden="1" x14ac:dyDescent="0.25"/>
    <row r="380" spans="1:971" hidden="1" x14ac:dyDescent="0.25"/>
    <row r="381" spans="1:971" hidden="1" x14ac:dyDescent="0.25"/>
    <row r="382" spans="1:971" hidden="1" x14ac:dyDescent="0.25"/>
    <row r="383" spans="1:971" hidden="1" x14ac:dyDescent="0.25"/>
    <row r="384" spans="1:971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</sheetData>
  <mergeCells count="12">
    <mergeCell ref="A77:A78"/>
    <mergeCell ref="B77:F77"/>
    <mergeCell ref="G77:I77"/>
    <mergeCell ref="D278:F278"/>
    <mergeCell ref="B1:I1"/>
    <mergeCell ref="B2:H2"/>
    <mergeCell ref="A17:A18"/>
    <mergeCell ref="B17:F17"/>
    <mergeCell ref="G17:I17"/>
    <mergeCell ref="A62:A63"/>
    <mergeCell ref="B62:F62"/>
    <mergeCell ref="G62:I62"/>
  </mergeCells>
  <pageMargins left="0.23622047244094491" right="0.23622047244094491" top="0.74803149606299213" bottom="0.74803149606299213" header="0.31496062992125984" footer="0.31496062992125984"/>
  <pageSetup paperSize="9" scale="10" firstPageNumber="0" orientation="landscape" r:id="rId1"/>
  <rowBreaks count="1" manualBreakCount="1">
    <brk id="169" max="8" man="1"/>
  </rowBreaks>
  <colBreaks count="1" manualBreakCount="1">
    <brk id="2" max="3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СШ 16</vt:lpstr>
      <vt:lpstr>'СШ 16'!Область_печати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2026-02-24T09:11:17Z</dcterms:created>
  <dcterms:modified xsi:type="dcterms:W3CDTF">2026-02-24T09:11:34Z</dcterms:modified>
</cp:coreProperties>
</file>